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c58fc5492670cb/Documents/LLC/EFC/Inspection_Issues/"/>
    </mc:Choice>
  </mc:AlternateContent>
  <xr:revisionPtr revIDLastSave="27" documentId="8_{0F66C286-5F9D-40B9-B2C5-D6DE690F0F4F}" xr6:coauthVersionLast="47" xr6:coauthVersionMax="47" xr10:uidLastSave="{366F78DA-0A36-4118-AEF6-34BCE61462DD}"/>
  <workbookProtection workbookAlgorithmName="SHA-512" workbookHashValue="P0tcFDYGe1DkpJXUAhxDoUJmz9MndKupmUCC5IerwUFCPUaA5ILQXiiglnSm4QAms3W86wcXWvjaQG72YGL/lQ==" workbookSaltValue="m1HZUVHloOV3mZapVqCqpg==" workbookSpinCount="100000" lockStructure="1"/>
  <bookViews>
    <workbookView xWindow="-120" yWindow="-16320" windowWidth="29040" windowHeight="15720" xr2:uid="{71F429CC-6D88-43EA-9748-7C0606680146}"/>
  </bookViews>
  <sheets>
    <sheet name="Cell 1 " sheetId="6" r:id="rId1"/>
    <sheet name="Cell 2" sheetId="5" r:id="rId2"/>
    <sheet name="Cell 3" sheetId="4" r:id="rId3"/>
    <sheet name="Cell 4" sheetId="3" r:id="rId4"/>
    <sheet name="Cell 5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C20" i="3" s="1"/>
  <c r="C8" i="6"/>
  <c r="C21" i="6" s="1"/>
  <c r="A1" i="1"/>
  <c r="A1" i="3"/>
  <c r="A1" i="4"/>
  <c r="A1" i="5"/>
  <c r="C9" i="6"/>
  <c r="C22" i="6" s="1"/>
  <c r="C15" i="6"/>
  <c r="C16" i="6" s="1"/>
  <c r="C14" i="5"/>
  <c r="C15" i="5" s="1"/>
  <c r="C8" i="5"/>
  <c r="C21" i="5" s="1"/>
  <c r="C7" i="5"/>
  <c r="C20" i="5" s="1"/>
  <c r="C14" i="4"/>
  <c r="C15" i="4" s="1"/>
  <c r="C8" i="4"/>
  <c r="C21" i="4" s="1"/>
  <c r="C7" i="4"/>
  <c r="C20" i="4" s="1"/>
  <c r="C14" i="3"/>
  <c r="C15" i="3" s="1"/>
  <c r="C8" i="3"/>
  <c r="C21" i="3" s="1"/>
  <c r="C7" i="1"/>
  <c r="C20" i="1" s="1"/>
  <c r="C8" i="1"/>
  <c r="C14" i="1"/>
  <c r="C15" i="1" s="1"/>
  <c r="C22" i="3" l="1"/>
  <c r="D31" i="6" s="1"/>
  <c r="C23" i="6"/>
  <c r="D28" i="6" s="1"/>
  <c r="C17" i="6"/>
  <c r="C18" i="6"/>
  <c r="C22" i="5"/>
  <c r="D29" i="6" s="1"/>
  <c r="C16" i="5"/>
  <c r="C17" i="5"/>
  <c r="C22" i="4"/>
  <c r="D30" i="6" s="1"/>
  <c r="C16" i="4"/>
  <c r="C17" i="4"/>
  <c r="C16" i="3"/>
  <c r="C17" i="3"/>
  <c r="C16" i="1"/>
  <c r="C17" i="1"/>
  <c r="C21" i="1"/>
  <c r="C22" i="1" s="1"/>
  <c r="D32" i="6" s="1"/>
  <c r="D33" i="6" l="1"/>
  <c r="C19" i="1"/>
  <c r="C32" i="6" s="1"/>
  <c r="E32" i="6" s="1"/>
  <c r="C20" i="6"/>
  <c r="C19" i="6"/>
  <c r="C19" i="5"/>
  <c r="C18" i="5"/>
  <c r="C18" i="4"/>
  <c r="C19" i="4"/>
  <c r="C18" i="3"/>
  <c r="C19" i="3"/>
  <c r="C18" i="1"/>
  <c r="C23" i="1" l="1"/>
  <c r="C23" i="3"/>
  <c r="C31" i="6"/>
  <c r="E31" i="6" s="1"/>
  <c r="C23" i="4"/>
  <c r="C30" i="6"/>
  <c r="E30" i="6" s="1"/>
  <c r="C23" i="5"/>
  <c r="C29" i="6"/>
  <c r="E29" i="6" s="1"/>
  <c r="C24" i="6"/>
  <c r="C28" i="6"/>
  <c r="C33" i="6" l="1"/>
  <c r="E33" i="6" s="1"/>
  <c r="E28" i="6"/>
</calcChain>
</file>

<file path=xl/sharedStrings.xml><?xml version="1.0" encoding="utf-8"?>
<sst xmlns="http://schemas.openxmlformats.org/spreadsheetml/2006/main" count="233" uniqueCount="41">
  <si>
    <t>Top of Dike Side A</t>
  </si>
  <si>
    <t>Top of Dike Side B</t>
  </si>
  <si>
    <t>Bottom Side a</t>
  </si>
  <si>
    <t>Bottom Side b</t>
  </si>
  <si>
    <t>Total Depth</t>
  </si>
  <si>
    <t>Sludge Depth</t>
  </si>
  <si>
    <t>Measurements</t>
  </si>
  <si>
    <t>Units</t>
  </si>
  <si>
    <t>ft</t>
  </si>
  <si>
    <t>Top Area</t>
  </si>
  <si>
    <t>ft^2</t>
  </si>
  <si>
    <t>Water Surface A'</t>
  </si>
  <si>
    <t>ac</t>
  </si>
  <si>
    <t>Water Surface Area</t>
  </si>
  <si>
    <t>Total Water Vol</t>
  </si>
  <si>
    <t>gal</t>
  </si>
  <si>
    <t>Sludge Top b'</t>
  </si>
  <si>
    <t>Sludge Top a'</t>
  </si>
  <si>
    <t>Sludge Vol</t>
  </si>
  <si>
    <t>DT Loss</t>
  </si>
  <si>
    <t>%</t>
  </si>
  <si>
    <t>Value</t>
  </si>
  <si>
    <t>Water Depth</t>
  </si>
  <si>
    <t>Horizontal Slope x</t>
  </si>
  <si>
    <t>Vertical Slope y</t>
  </si>
  <si>
    <t>Water Surface B'</t>
  </si>
  <si>
    <t>Cell 4</t>
  </si>
  <si>
    <t>Cell 5</t>
  </si>
  <si>
    <t>Cell 1</t>
  </si>
  <si>
    <t>Cell 2</t>
  </si>
  <si>
    <t>Cell 3</t>
  </si>
  <si>
    <t>Loss</t>
  </si>
  <si>
    <t>Total</t>
  </si>
  <si>
    <t>Water Volume (gal)</t>
  </si>
  <si>
    <t>Sludge Volume (gal)</t>
  </si>
  <si>
    <t>Cell No.</t>
  </si>
  <si>
    <t>Enter data in blue-shaded cells</t>
  </si>
  <si>
    <t>Tan-colored cells are locked</t>
  </si>
  <si>
    <t>Enter town name</t>
  </si>
  <si>
    <t>Lagoon/Waste Stabilzation Pond Detention Loss Calculator</t>
  </si>
  <si>
    <t>Copyright © 2022 Mike Tate, PE.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</si>
</sst>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626469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2E2E3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0" fontId="2" fillId="0" borderId="1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164" fontId="0" fillId="4" borderId="1" xfId="1" applyNumberFormat="1" applyFont="1" applyFill="1" applyBorder="1" applyProtection="1">
      <protection hidden="1"/>
    </xf>
    <xf numFmtId="2" fontId="0" fillId="4" borderId="1" xfId="0" applyNumberFormat="1" applyFill="1" applyBorder="1" applyProtection="1">
      <protection hidden="1"/>
    </xf>
    <xf numFmtId="1" fontId="0" fillId="4" borderId="1" xfId="0" applyNumberFormat="1" applyFill="1" applyBorder="1" applyProtection="1">
      <protection hidden="1"/>
    </xf>
    <xf numFmtId="0" fontId="0" fillId="4" borderId="1" xfId="0" applyFill="1" applyBorder="1" applyProtection="1">
      <protection hidden="1"/>
    </xf>
    <xf numFmtId="9" fontId="0" fillId="2" borderId="1" xfId="2" applyFont="1" applyFill="1" applyBorder="1" applyProtection="1">
      <protection hidden="1"/>
    </xf>
    <xf numFmtId="0" fontId="2" fillId="0" borderId="0" xfId="0" applyFont="1" applyBorder="1"/>
    <xf numFmtId="0" fontId="0" fillId="0" borderId="0" xfId="0" applyBorder="1"/>
    <xf numFmtId="9" fontId="0" fillId="0" borderId="0" xfId="2" applyFont="1" applyFill="1" applyBorder="1" applyProtection="1">
      <protection hidden="1"/>
    </xf>
    <xf numFmtId="0" fontId="2" fillId="0" borderId="1" xfId="0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9" fontId="0" fillId="0" borderId="1" xfId="2" applyFont="1" applyBorder="1"/>
    <xf numFmtId="0" fontId="2" fillId="2" borderId="1" xfId="0" applyFont="1" applyFill="1" applyBorder="1"/>
    <xf numFmtId="164" fontId="0" fillId="2" borderId="1" xfId="1" applyNumberFormat="1" applyFont="1" applyFill="1" applyBorder="1"/>
    <xf numFmtId="9" fontId="0" fillId="2" borderId="1" xfId="2" applyFont="1" applyFill="1" applyBorder="1"/>
    <xf numFmtId="0" fontId="2" fillId="3" borderId="1" xfId="0" applyFont="1" applyFill="1" applyBorder="1"/>
    <xf numFmtId="164" fontId="0" fillId="3" borderId="1" xfId="1" applyNumberFormat="1" applyFont="1" applyFill="1" applyBorder="1"/>
    <xf numFmtId="9" fontId="0" fillId="3" borderId="1" xfId="2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 applyFill="1"/>
    <xf numFmtId="0" fontId="0" fillId="6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6" borderId="0" xfId="0" applyFont="1" applyFill="1" applyProtection="1">
      <protection locked="0"/>
    </xf>
    <xf numFmtId="0" fontId="0" fillId="6" borderId="2" xfId="0" applyFill="1" applyBorder="1"/>
    <xf numFmtId="0" fontId="0" fillId="6" borderId="3" xfId="0" applyFill="1" applyBorder="1"/>
    <xf numFmtId="0" fontId="4" fillId="0" borderId="0" xfId="0" applyFont="1" applyProtection="1">
      <protection hidden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13</xdr:row>
          <xdr:rowOff>45720</xdr:rowOff>
        </xdr:from>
        <xdr:to>
          <xdr:col>13</xdr:col>
          <xdr:colOff>516890</xdr:colOff>
          <xdr:row>24</xdr:row>
          <xdr:rowOff>76200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34290</xdr:colOff>
      <xdr:row>4</xdr:row>
      <xdr:rowOff>59690</xdr:rowOff>
    </xdr:from>
    <xdr:to>
      <xdr:col>9</xdr:col>
      <xdr:colOff>602412</xdr:colOff>
      <xdr:row>13</xdr:row>
      <xdr:rowOff>21590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34EEDE-2DA4-7BD3-400C-35B2838CAD1B}"/>
            </a:ext>
          </a:extLst>
        </xdr:cNvPr>
        <xdr:cNvGrpSpPr/>
      </xdr:nvGrpSpPr>
      <xdr:grpSpPr>
        <a:xfrm>
          <a:off x="4396740" y="1179830"/>
          <a:ext cx="3614217" cy="1590675"/>
          <a:chOff x="4511040" y="758190"/>
          <a:chExt cx="3616122" cy="161925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1040" y="758190"/>
            <a:ext cx="1487307" cy="161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  <m:r>
                        <a:rPr lang="en-US" sz="110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h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6</m:t>
                          </m:r>
                        </m:den>
                      </m:f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𝑎𝐵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+2</m:t>
                      </m:r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𝑎𝑏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𝐴𝐵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en-US" sz="1100" b="0" i="0">
                    <a:latin typeface="Cambria Math" panose="02040503050406030204" pitchFamily="18" charset="0"/>
                  </a:rPr>
                  <a:t>𝑉</a:t>
                </a:r>
                <a:r>
                  <a:rPr lang="en-US" sz="1100" i="0">
                    <a:latin typeface="Cambria Math" panose="02040503050406030204" pitchFamily="18" charset="0"/>
                  </a:rPr>
                  <a:t>=</a:t>
                </a:r>
                <a:r>
                  <a:rPr lang="en-US" sz="1100" b="0" i="0">
                    <a:latin typeface="Cambria Math" panose="02040503050406030204" pitchFamily="18" charset="0"/>
                  </a:rPr>
                  <a:t>ℎ/6(𝐴𝑏+𝑎𝐵+2(𝑎𝑏+𝐴𝐵))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6362700" y="1181735"/>
            <a:ext cx="155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/>
              <a:t>Volume (V) of obelisk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12</xdr:row>
          <xdr:rowOff>45720</xdr:rowOff>
        </xdr:from>
        <xdr:to>
          <xdr:col>14</xdr:col>
          <xdr:colOff>95250</xdr:colOff>
          <xdr:row>23</xdr:row>
          <xdr:rowOff>76200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0</xdr:colOff>
      <xdr:row>3</xdr:row>
      <xdr:rowOff>0</xdr:rowOff>
    </xdr:from>
    <xdr:to>
      <xdr:col>10</xdr:col>
      <xdr:colOff>566217</xdr:colOff>
      <xdr:row>11</xdr:row>
      <xdr:rowOff>146050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19814856-0AC8-4C1C-B9C8-E10F12A20CE9}"/>
            </a:ext>
          </a:extLst>
        </xdr:cNvPr>
        <xdr:cNvGrpSpPr/>
      </xdr:nvGrpSpPr>
      <xdr:grpSpPr>
        <a:xfrm>
          <a:off x="4524375" y="647700"/>
          <a:ext cx="3612312" cy="1591945"/>
          <a:chOff x="4511040" y="758190"/>
          <a:chExt cx="3616122" cy="161925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E66F79CB-5FEA-A103-6C23-F78B65C577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1040" y="758190"/>
            <a:ext cx="1487307" cy="161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74067742-5882-F7E1-FFCF-0CB3F6894AF8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  <m:r>
                        <a:rPr lang="en-US" sz="110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h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6</m:t>
                          </m:r>
                        </m:den>
                      </m:f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𝑎𝐵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+2</m:t>
                      </m:r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𝑎𝑏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𝐴𝐵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74067742-5882-F7E1-FFCF-0CB3F6894AF8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en-US" sz="1100" b="0" i="0">
                    <a:latin typeface="Cambria Math" panose="02040503050406030204" pitchFamily="18" charset="0"/>
                  </a:rPr>
                  <a:t>𝑉</a:t>
                </a:r>
                <a:r>
                  <a:rPr lang="en-US" sz="1100" i="0">
                    <a:latin typeface="Cambria Math" panose="02040503050406030204" pitchFamily="18" charset="0"/>
                  </a:rPr>
                  <a:t>=</a:t>
                </a:r>
                <a:r>
                  <a:rPr lang="en-US" sz="1100" b="0" i="0">
                    <a:latin typeface="Cambria Math" panose="02040503050406030204" pitchFamily="18" charset="0"/>
                  </a:rPr>
                  <a:t>ℎ/6(𝐴𝑏+𝑎𝐵+2(𝑎𝑏+𝐴𝐵))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3B41C09C-6060-F379-5BE8-AB568D66AD58}"/>
              </a:ext>
            </a:extLst>
          </xdr:cNvPr>
          <xdr:cNvSpPr txBox="1"/>
        </xdr:nvSpPr>
        <xdr:spPr>
          <a:xfrm>
            <a:off x="6362700" y="1181735"/>
            <a:ext cx="155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/>
              <a:t>Volume (V) of obelisk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12</xdr:row>
          <xdr:rowOff>45720</xdr:rowOff>
        </xdr:from>
        <xdr:to>
          <xdr:col>14</xdr:col>
          <xdr:colOff>91440</xdr:colOff>
          <xdr:row>23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0</xdr:colOff>
      <xdr:row>3</xdr:row>
      <xdr:rowOff>0</xdr:rowOff>
    </xdr:from>
    <xdr:to>
      <xdr:col>9</xdr:col>
      <xdr:colOff>566217</xdr:colOff>
      <xdr:row>11</xdr:row>
      <xdr:rowOff>146050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EE740FE-1A7C-4352-8EE5-CF0F27D43B7D}"/>
            </a:ext>
          </a:extLst>
        </xdr:cNvPr>
        <xdr:cNvGrpSpPr/>
      </xdr:nvGrpSpPr>
      <xdr:grpSpPr>
        <a:xfrm>
          <a:off x="3543300" y="647700"/>
          <a:ext cx="3612312" cy="1591945"/>
          <a:chOff x="4511040" y="758190"/>
          <a:chExt cx="3616122" cy="16192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93BF21D-9CFF-85A4-77A2-682F4B5383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1040" y="758190"/>
            <a:ext cx="1487307" cy="161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10CA8A4C-CCBD-EFFA-FB79-4FF10CC7EEA1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  <m:r>
                        <a:rPr lang="en-US" sz="110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h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6</m:t>
                          </m:r>
                        </m:den>
                      </m:f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𝑎𝐵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+2</m:t>
                      </m:r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𝑎𝑏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𝐴𝐵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10CA8A4C-CCBD-EFFA-FB79-4FF10CC7EEA1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en-US" sz="1100" b="0" i="0">
                    <a:latin typeface="Cambria Math" panose="02040503050406030204" pitchFamily="18" charset="0"/>
                  </a:rPr>
                  <a:t>𝑉</a:t>
                </a:r>
                <a:r>
                  <a:rPr lang="en-US" sz="1100" i="0">
                    <a:latin typeface="Cambria Math" panose="02040503050406030204" pitchFamily="18" charset="0"/>
                  </a:rPr>
                  <a:t>=</a:t>
                </a:r>
                <a:r>
                  <a:rPr lang="en-US" sz="1100" b="0" i="0">
                    <a:latin typeface="Cambria Math" panose="02040503050406030204" pitchFamily="18" charset="0"/>
                  </a:rPr>
                  <a:t>ℎ/6(𝐴𝑏+𝑎𝐵+2(𝑎𝑏+𝐴𝐵))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B3940B0D-50F2-F27E-20A3-4517AB626A85}"/>
              </a:ext>
            </a:extLst>
          </xdr:cNvPr>
          <xdr:cNvSpPr txBox="1"/>
        </xdr:nvSpPr>
        <xdr:spPr>
          <a:xfrm>
            <a:off x="6362700" y="1181735"/>
            <a:ext cx="155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/>
              <a:t>Volume (V) of obelisk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12</xdr:row>
          <xdr:rowOff>45720</xdr:rowOff>
        </xdr:from>
        <xdr:to>
          <xdr:col>14</xdr:col>
          <xdr:colOff>95250</xdr:colOff>
          <xdr:row>23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0</xdr:colOff>
      <xdr:row>3</xdr:row>
      <xdr:rowOff>0</xdr:rowOff>
    </xdr:from>
    <xdr:to>
      <xdr:col>9</xdr:col>
      <xdr:colOff>566217</xdr:colOff>
      <xdr:row>11</xdr:row>
      <xdr:rowOff>146050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42D6BA0-0407-4AF8-9FEA-708D5003BE04}"/>
            </a:ext>
          </a:extLst>
        </xdr:cNvPr>
        <xdr:cNvGrpSpPr/>
      </xdr:nvGrpSpPr>
      <xdr:grpSpPr>
        <a:xfrm>
          <a:off x="3486150" y="647700"/>
          <a:ext cx="3612312" cy="1591945"/>
          <a:chOff x="4511040" y="758190"/>
          <a:chExt cx="3616122" cy="16192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66646DD-3BFE-4000-9B77-15D9891607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1040" y="758190"/>
            <a:ext cx="1487307" cy="161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C3DCFDD1-BD71-5994-6DA0-40456545584D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  <m:r>
                        <a:rPr lang="en-US" sz="110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h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6</m:t>
                          </m:r>
                        </m:den>
                      </m:f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𝑎𝐵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+2</m:t>
                      </m:r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𝑎𝑏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𝐴𝐵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C3DCFDD1-BD71-5994-6DA0-40456545584D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en-US" sz="1100" b="0" i="0">
                    <a:latin typeface="Cambria Math" panose="02040503050406030204" pitchFamily="18" charset="0"/>
                  </a:rPr>
                  <a:t>𝑉</a:t>
                </a:r>
                <a:r>
                  <a:rPr lang="en-US" sz="1100" i="0">
                    <a:latin typeface="Cambria Math" panose="02040503050406030204" pitchFamily="18" charset="0"/>
                  </a:rPr>
                  <a:t>=</a:t>
                </a:r>
                <a:r>
                  <a:rPr lang="en-US" sz="1100" b="0" i="0">
                    <a:latin typeface="Cambria Math" panose="02040503050406030204" pitchFamily="18" charset="0"/>
                  </a:rPr>
                  <a:t>ℎ/6(𝐴𝑏+𝑎𝐵+2(𝑎𝑏+𝐴𝐵))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07A568E-07FF-A369-0FC3-0D66A5536933}"/>
              </a:ext>
            </a:extLst>
          </xdr:cNvPr>
          <xdr:cNvSpPr txBox="1"/>
        </xdr:nvSpPr>
        <xdr:spPr>
          <a:xfrm>
            <a:off x="6362700" y="1181735"/>
            <a:ext cx="155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/>
              <a:t>Volume (V) of obelisk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12</xdr:row>
          <xdr:rowOff>45720</xdr:rowOff>
        </xdr:from>
        <xdr:to>
          <xdr:col>14</xdr:col>
          <xdr:colOff>95250</xdr:colOff>
          <xdr:row>23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0</xdr:colOff>
      <xdr:row>3</xdr:row>
      <xdr:rowOff>0</xdr:rowOff>
    </xdr:from>
    <xdr:to>
      <xdr:col>9</xdr:col>
      <xdr:colOff>566217</xdr:colOff>
      <xdr:row>11</xdr:row>
      <xdr:rowOff>146050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D614D39-A4D9-4AB2-A844-C7C160117FA2}"/>
            </a:ext>
          </a:extLst>
        </xdr:cNvPr>
        <xdr:cNvGrpSpPr/>
      </xdr:nvGrpSpPr>
      <xdr:grpSpPr>
        <a:xfrm>
          <a:off x="3429000" y="647700"/>
          <a:ext cx="3612312" cy="1591945"/>
          <a:chOff x="4511040" y="758190"/>
          <a:chExt cx="3616122" cy="161925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C4E7E5F-80B4-BE0F-2C95-947A456DD9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1040" y="758190"/>
            <a:ext cx="1487307" cy="161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0E326267-D717-8B0D-E8A0-710C1EDCA9F3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  <m:r>
                        <a:rPr lang="en-US" sz="110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h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6</m:t>
                          </m:r>
                        </m:den>
                      </m:f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𝑎𝐵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+2</m:t>
                      </m:r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𝑎𝑏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𝐴𝐵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>
          <xdr:sp macro="" textlink="">
            <xdr:nvSpPr>
              <xdr:cNvPr id="5" name="TextBox 4">
                <a:extLst>
                  <a:ext uri="{FF2B5EF4-FFF2-40B4-BE49-F238E27FC236}">
                    <a16:creationId xmlns:a16="http://schemas.microsoft.com/office/drawing/2014/main" id="{0E326267-D717-8B0D-E8A0-710C1EDCA9F3}"/>
                  </a:ext>
                </a:extLst>
              </xdr:cNvPr>
              <xdr:cNvSpPr txBox="1"/>
            </xdr:nvSpPr>
            <xdr:spPr>
              <a:xfrm>
                <a:off x="6211125" y="1536668"/>
                <a:ext cx="1916037" cy="3214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en-US" sz="1100" b="0" i="0">
                    <a:latin typeface="Cambria Math" panose="02040503050406030204" pitchFamily="18" charset="0"/>
                  </a:rPr>
                  <a:t>𝑉</a:t>
                </a:r>
                <a:r>
                  <a:rPr lang="en-US" sz="1100" i="0">
                    <a:latin typeface="Cambria Math" panose="02040503050406030204" pitchFamily="18" charset="0"/>
                  </a:rPr>
                  <a:t>=</a:t>
                </a:r>
                <a:r>
                  <a:rPr lang="en-US" sz="1100" b="0" i="0">
                    <a:latin typeface="Cambria Math" panose="02040503050406030204" pitchFamily="18" charset="0"/>
                  </a:rPr>
                  <a:t>ℎ/6(𝐴𝑏+𝑎𝐵+2(𝑎𝑏+𝐴𝐵))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13B5A9E-579E-2049-1DF4-4EA7AFF4ADE9}"/>
              </a:ext>
            </a:extLst>
          </xdr:cNvPr>
          <xdr:cNvSpPr txBox="1"/>
        </xdr:nvSpPr>
        <xdr:spPr>
          <a:xfrm>
            <a:off x="6362700" y="1181735"/>
            <a:ext cx="155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200" b="1"/>
              <a:t>Volume (V) of obelisk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1.vsd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3.vsd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5.vsd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7.vsd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9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BBBA-1616-4B2C-9F08-A0C611F802F4}">
  <sheetPr codeName="Sheet1"/>
  <dimension ref="A1:E33"/>
  <sheetViews>
    <sheetView tabSelected="1" zoomScaleNormal="100" workbookViewId="0">
      <selection activeCell="V26" sqref="V26"/>
    </sheetView>
  </sheetViews>
  <sheetFormatPr defaultRowHeight="14.4" x14ac:dyDescent="0.3"/>
  <cols>
    <col min="1" max="1" width="27.109375" customWidth="1"/>
    <col min="2" max="2" width="5.6640625" customWidth="1"/>
    <col min="3" max="3" width="15.6640625" customWidth="1"/>
    <col min="4" max="4" width="15.109375" customWidth="1"/>
    <col min="23" max="23" width="17.6640625" customWidth="1"/>
  </cols>
  <sheetData>
    <row r="1" spans="1:4" ht="33.6" customHeight="1" thickBot="1" x14ac:dyDescent="0.35">
      <c r="A1" s="39" t="s">
        <v>40</v>
      </c>
      <c r="C1" s="40" t="s">
        <v>39</v>
      </c>
    </row>
    <row r="2" spans="1:4" ht="18" x14ac:dyDescent="0.35">
      <c r="A2" s="35" t="s">
        <v>38</v>
      </c>
      <c r="B2" s="36" t="s">
        <v>36</v>
      </c>
      <c r="C2" s="37"/>
      <c r="D2" s="31"/>
    </row>
    <row r="3" spans="1:4" ht="18.600000000000001" thickBot="1" x14ac:dyDescent="0.4">
      <c r="A3" s="29" t="s">
        <v>28</v>
      </c>
      <c r="B3" s="32" t="s">
        <v>37</v>
      </c>
      <c r="C3" s="33"/>
      <c r="D3" s="34"/>
    </row>
    <row r="4" spans="1:4" ht="18" x14ac:dyDescent="0.35">
      <c r="A4" s="29"/>
      <c r="C4" s="30"/>
      <c r="D4" s="30"/>
    </row>
    <row r="5" spans="1:4" x14ac:dyDescent="0.3">
      <c r="A5" s="1" t="s">
        <v>6</v>
      </c>
      <c r="B5" s="1" t="s">
        <v>7</v>
      </c>
      <c r="C5" s="7" t="s">
        <v>21</v>
      </c>
    </row>
    <row r="6" spans="1:4" x14ac:dyDescent="0.3">
      <c r="A6" s="1" t="s">
        <v>0</v>
      </c>
      <c r="B6" s="2" t="s">
        <v>8</v>
      </c>
      <c r="C6" s="8">
        <v>100</v>
      </c>
    </row>
    <row r="7" spans="1:4" x14ac:dyDescent="0.3">
      <c r="A7" s="1" t="s">
        <v>1</v>
      </c>
      <c r="B7" s="2" t="s">
        <v>8</v>
      </c>
      <c r="C7" s="8">
        <v>200</v>
      </c>
    </row>
    <row r="8" spans="1:4" x14ac:dyDescent="0.3">
      <c r="A8" s="1" t="s">
        <v>2</v>
      </c>
      <c r="B8" s="2" t="s">
        <v>8</v>
      </c>
      <c r="C8" s="11">
        <f>+C6-(C10*C11*2)</f>
        <v>52</v>
      </c>
    </row>
    <row r="9" spans="1:4" x14ac:dyDescent="0.3">
      <c r="A9" s="1" t="s">
        <v>3</v>
      </c>
      <c r="B9" s="2" t="s">
        <v>8</v>
      </c>
      <c r="C9" s="11">
        <f>+C7-(C10*C11*2)</f>
        <v>152</v>
      </c>
    </row>
    <row r="10" spans="1:4" x14ac:dyDescent="0.3">
      <c r="A10" s="1" t="s">
        <v>4</v>
      </c>
      <c r="B10" s="2" t="s">
        <v>8</v>
      </c>
      <c r="C10" s="8">
        <v>8</v>
      </c>
    </row>
    <row r="11" spans="1:4" x14ac:dyDescent="0.3">
      <c r="A11" s="1" t="s">
        <v>23</v>
      </c>
      <c r="B11" s="2" t="s">
        <v>8</v>
      </c>
      <c r="C11" s="8">
        <v>3</v>
      </c>
    </row>
    <row r="12" spans="1:4" x14ac:dyDescent="0.3">
      <c r="A12" s="1" t="s">
        <v>24</v>
      </c>
      <c r="B12" s="2" t="s">
        <v>8</v>
      </c>
      <c r="C12" s="8">
        <v>1</v>
      </c>
    </row>
    <row r="13" spans="1:4" x14ac:dyDescent="0.3">
      <c r="A13" s="1" t="s">
        <v>22</v>
      </c>
      <c r="B13" s="2" t="s">
        <v>8</v>
      </c>
      <c r="C13" s="8">
        <v>5</v>
      </c>
    </row>
    <row r="14" spans="1:4" x14ac:dyDescent="0.3">
      <c r="A14" s="1" t="s">
        <v>5</v>
      </c>
      <c r="B14" s="2" t="s">
        <v>8</v>
      </c>
      <c r="C14" s="8">
        <v>1.5</v>
      </c>
    </row>
    <row r="15" spans="1:4" x14ac:dyDescent="0.3">
      <c r="A15" s="1" t="s">
        <v>9</v>
      </c>
      <c r="B15" s="2" t="s">
        <v>10</v>
      </c>
      <c r="C15" s="9">
        <f>+C6*C7</f>
        <v>20000</v>
      </c>
    </row>
    <row r="16" spans="1:4" x14ac:dyDescent="0.3">
      <c r="A16" s="1" t="s">
        <v>9</v>
      </c>
      <c r="B16" s="2" t="s">
        <v>12</v>
      </c>
      <c r="C16" s="10">
        <f>+C15/43560</f>
        <v>0.4591368227731864</v>
      </c>
    </row>
    <row r="17" spans="1:5" x14ac:dyDescent="0.3">
      <c r="A17" s="1" t="s">
        <v>11</v>
      </c>
      <c r="B17" s="2" t="s">
        <v>8</v>
      </c>
      <c r="C17" s="11">
        <f>+C8+(C13*C11*2)</f>
        <v>82</v>
      </c>
    </row>
    <row r="18" spans="1:5" x14ac:dyDescent="0.3">
      <c r="A18" s="1" t="s">
        <v>25</v>
      </c>
      <c r="B18" s="2" t="s">
        <v>8</v>
      </c>
      <c r="C18" s="11">
        <f>+C9+(C13*C11*2)</f>
        <v>182</v>
      </c>
    </row>
    <row r="19" spans="1:5" x14ac:dyDescent="0.3">
      <c r="A19" s="1" t="s">
        <v>13</v>
      </c>
      <c r="B19" s="2" t="s">
        <v>10</v>
      </c>
      <c r="C19" s="9">
        <f>+C17*C18</f>
        <v>14924</v>
      </c>
    </row>
    <row r="20" spans="1:5" x14ac:dyDescent="0.3">
      <c r="A20" s="1" t="s">
        <v>14</v>
      </c>
      <c r="B20" s="2" t="s">
        <v>15</v>
      </c>
      <c r="C20" s="9">
        <f>+(C13/6)*(((C17*C9)+(C18*C8)+(2*((C8*C9)+(C17*C18)))))*7.48</f>
        <v>421273.60000000003</v>
      </c>
    </row>
    <row r="21" spans="1:5" x14ac:dyDescent="0.3">
      <c r="A21" s="1" t="s">
        <v>17</v>
      </c>
      <c r="B21" s="2" t="s">
        <v>8</v>
      </c>
      <c r="C21" s="12">
        <f>+C8+(C14*C11*2)</f>
        <v>61</v>
      </c>
    </row>
    <row r="22" spans="1:5" x14ac:dyDescent="0.3">
      <c r="A22" s="1" t="s">
        <v>16</v>
      </c>
      <c r="B22" s="2" t="s">
        <v>8</v>
      </c>
      <c r="C22" s="12">
        <f>+C9+(C14*C11*2)</f>
        <v>161</v>
      </c>
    </row>
    <row r="23" spans="1:5" x14ac:dyDescent="0.3">
      <c r="A23" s="1" t="s">
        <v>18</v>
      </c>
      <c r="B23" s="2" t="s">
        <v>15</v>
      </c>
      <c r="C23" s="9">
        <f>+(C14/6)*(((C21*C9)+(C8*C22)+(2*((C8*C9)+(C21*C22)))))*7.48</f>
        <v>99285.78</v>
      </c>
    </row>
    <row r="24" spans="1:5" x14ac:dyDescent="0.3">
      <c r="A24" s="1" t="s">
        <v>19</v>
      </c>
      <c r="B24" s="2" t="s">
        <v>20</v>
      </c>
      <c r="C24" s="13">
        <f>1-((C20-C23)/C20)</f>
        <v>0.23568004261363629</v>
      </c>
    </row>
    <row r="25" spans="1:5" x14ac:dyDescent="0.3">
      <c r="A25" s="14"/>
      <c r="B25" s="15"/>
      <c r="C25" s="16"/>
    </row>
    <row r="26" spans="1:5" ht="12.6" customHeight="1" x14ac:dyDescent="0.3">
      <c r="A26" s="14"/>
      <c r="B26" s="15"/>
      <c r="C26" s="16"/>
    </row>
    <row r="27" spans="1:5" ht="32.4" customHeight="1" x14ac:dyDescent="0.3">
      <c r="B27" s="27" t="s">
        <v>35</v>
      </c>
      <c r="C27" s="28" t="s">
        <v>33</v>
      </c>
      <c r="D27" s="28" t="s">
        <v>34</v>
      </c>
      <c r="E27" s="27" t="s">
        <v>31</v>
      </c>
    </row>
    <row r="28" spans="1:5" x14ac:dyDescent="0.3">
      <c r="B28" s="17" t="s">
        <v>28</v>
      </c>
      <c r="C28" s="19">
        <f>+$C$20</f>
        <v>421273.60000000003</v>
      </c>
      <c r="D28" s="19">
        <f>+C23</f>
        <v>99285.78</v>
      </c>
      <c r="E28" s="20">
        <f>+D28/C28</f>
        <v>0.23568004261363634</v>
      </c>
    </row>
    <row r="29" spans="1:5" x14ac:dyDescent="0.3">
      <c r="B29" s="24" t="s">
        <v>29</v>
      </c>
      <c r="C29" s="25">
        <f>IF('Cell 2'!$C$19&gt;0,'Cell 2'!$C$19,NA())</f>
        <v>421273.60000000003</v>
      </c>
      <c r="D29" s="25">
        <f>IF('Cell 2'!$C$22&gt;0,'Cell 2'!$C$22,NA())</f>
        <v>63789.440000000002</v>
      </c>
      <c r="E29" s="26">
        <f t="shared" ref="E29:E33" si="0">+D29/C29</f>
        <v>0.15142045454545452</v>
      </c>
    </row>
    <row r="30" spans="1:5" x14ac:dyDescent="0.3">
      <c r="B30" s="17" t="s">
        <v>30</v>
      </c>
      <c r="C30" s="18" t="e">
        <f>IF('Cell 3'!$C$19&gt;0,'Cell 3'!$C$19,NA())</f>
        <v>#N/A</v>
      </c>
      <c r="D30" s="18" t="e">
        <f>IF('Cell 3'!$C$22&gt;0,'Cell 3'!$C$22,NA())</f>
        <v>#N/A</v>
      </c>
      <c r="E30" s="20" t="e">
        <f t="shared" si="0"/>
        <v>#N/A</v>
      </c>
    </row>
    <row r="31" spans="1:5" x14ac:dyDescent="0.3">
      <c r="B31" s="24" t="s">
        <v>26</v>
      </c>
      <c r="C31" s="25" t="e">
        <f>IF('Cell 4'!$C$19&gt;0,'Cell 4'!$C$19,NA())</f>
        <v>#N/A</v>
      </c>
      <c r="D31" s="25" t="e">
        <f>IF('Cell 4'!$C$22&gt;0,'Cell 4'!$C$22,NA())</f>
        <v>#N/A</v>
      </c>
      <c r="E31" s="26" t="e">
        <f t="shared" si="0"/>
        <v>#N/A</v>
      </c>
    </row>
    <row r="32" spans="1:5" x14ac:dyDescent="0.3">
      <c r="B32" s="17" t="s">
        <v>27</v>
      </c>
      <c r="C32" s="18" t="e">
        <f>IF('Cell 5'!$C$19&gt;0,'Cell 5'!$C$19,NA())</f>
        <v>#N/A</v>
      </c>
      <c r="D32" s="18" t="e">
        <f>IF('Cell 5'!$C$22&gt;0,'Cell 5'!$C$22,NA())</f>
        <v>#N/A</v>
      </c>
      <c r="E32" s="20" t="e">
        <f t="shared" si="0"/>
        <v>#N/A</v>
      </c>
    </row>
    <row r="33" spans="2:5" x14ac:dyDescent="0.3">
      <c r="B33" s="21" t="s">
        <v>32</v>
      </c>
      <c r="C33" s="22">
        <f>SUMIF(C28:C32,"&gt;=0")</f>
        <v>842547.20000000007</v>
      </c>
      <c r="D33" s="22">
        <f>SUMIF(D28:D32,"&gt;=0")</f>
        <v>163075.22</v>
      </c>
      <c r="E33" s="23">
        <f t="shared" si="0"/>
        <v>0.19355024857954545</v>
      </c>
    </row>
  </sheetData>
  <sheetProtection algorithmName="SHA-512" hashValue="aBreML8QmZq/N66WBxem4N5Hqx1kbRvht1WbN4a1ej8ZECrHtjPyIgtMuw3t5IvwZO4kMyN80URzawSSHEjOcA==" saltValue="GV1ELe0EBv/S/qvr6yb/mw==" spinCount="100000"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5122" r:id="rId4">
          <objectPr defaultSize="0" autoPict="0" r:id="rId5">
            <anchor moveWithCells="1">
              <from>
                <xdr:col>3</xdr:col>
                <xdr:colOff>845820</xdr:colOff>
                <xdr:row>13</xdr:row>
                <xdr:rowOff>45720</xdr:rowOff>
              </from>
              <to>
                <xdr:col>13</xdr:col>
                <xdr:colOff>502920</xdr:colOff>
                <xdr:row>24</xdr:row>
                <xdr:rowOff>76200</xdr:rowOff>
              </to>
            </anchor>
          </objectPr>
        </oleObject>
      </mc:Choice>
      <mc:Fallback>
        <oleObject progId="Visio.Drawing.15" shapeId="512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6877-07D4-4A2C-8DED-B87E271C1B85}">
  <sheetPr codeName="Sheet2"/>
  <dimension ref="A1:F29"/>
  <sheetViews>
    <sheetView zoomScaleNormal="100" workbookViewId="0">
      <selection activeCell="D18" sqref="D18"/>
    </sheetView>
  </sheetViews>
  <sheetFormatPr defaultRowHeight="14.4" x14ac:dyDescent="0.3"/>
  <cols>
    <col min="1" max="1" width="26.21875" customWidth="1"/>
    <col min="3" max="3" width="13.33203125" customWidth="1"/>
    <col min="4" max="4" width="8.6640625" customWidth="1"/>
    <col min="23" max="23" width="17.6640625" customWidth="1"/>
  </cols>
  <sheetData>
    <row r="1" spans="1:6" ht="18" x14ac:dyDescent="0.35">
      <c r="A1" s="38" t="str">
        <f>'Cell 1 '!A2</f>
        <v>Enter town name</v>
      </c>
      <c r="B1" s="36" t="s">
        <v>36</v>
      </c>
      <c r="C1" s="37"/>
      <c r="D1" s="31"/>
      <c r="F1" s="15"/>
    </row>
    <row r="2" spans="1:6" ht="18.600000000000001" thickBot="1" x14ac:dyDescent="0.4">
      <c r="A2" s="29" t="s">
        <v>29</v>
      </c>
      <c r="B2" s="32" t="s">
        <v>37</v>
      </c>
      <c r="C2" s="33"/>
      <c r="D2" s="34"/>
    </row>
    <row r="4" spans="1:6" x14ac:dyDescent="0.3">
      <c r="A4" s="1" t="s">
        <v>6</v>
      </c>
      <c r="B4" s="1" t="s">
        <v>7</v>
      </c>
      <c r="C4" s="7" t="s">
        <v>21</v>
      </c>
    </row>
    <row r="5" spans="1:6" x14ac:dyDescent="0.3">
      <c r="A5" s="1" t="s">
        <v>0</v>
      </c>
      <c r="B5" s="2" t="s">
        <v>8</v>
      </c>
      <c r="C5" s="8">
        <v>100</v>
      </c>
    </row>
    <row r="6" spans="1:6" x14ac:dyDescent="0.3">
      <c r="A6" s="1" t="s">
        <v>1</v>
      </c>
      <c r="B6" s="2" t="s">
        <v>8</v>
      </c>
      <c r="C6" s="8">
        <v>200</v>
      </c>
    </row>
    <row r="7" spans="1:6" x14ac:dyDescent="0.3">
      <c r="A7" s="1" t="s">
        <v>2</v>
      </c>
      <c r="B7" s="2" t="s">
        <v>8</v>
      </c>
      <c r="C7" s="11">
        <f>+C5-(C9*C10*2)</f>
        <v>52</v>
      </c>
    </row>
    <row r="8" spans="1:6" x14ac:dyDescent="0.3">
      <c r="A8" s="1" t="s">
        <v>3</v>
      </c>
      <c r="B8" s="2" t="s">
        <v>8</v>
      </c>
      <c r="C8" s="11">
        <f>+C6-(C9*C10*2)</f>
        <v>152</v>
      </c>
    </row>
    <row r="9" spans="1:6" x14ac:dyDescent="0.3">
      <c r="A9" s="1" t="s">
        <v>4</v>
      </c>
      <c r="B9" s="2" t="s">
        <v>8</v>
      </c>
      <c r="C9" s="8">
        <v>8</v>
      </c>
    </row>
    <row r="10" spans="1:6" x14ac:dyDescent="0.3">
      <c r="A10" s="1" t="s">
        <v>23</v>
      </c>
      <c r="B10" s="2" t="s">
        <v>8</v>
      </c>
      <c r="C10" s="8">
        <v>3</v>
      </c>
    </row>
    <row r="11" spans="1:6" x14ac:dyDescent="0.3">
      <c r="A11" s="1" t="s">
        <v>24</v>
      </c>
      <c r="B11" s="2" t="s">
        <v>8</v>
      </c>
      <c r="C11" s="8">
        <v>1</v>
      </c>
    </row>
    <row r="12" spans="1:6" x14ac:dyDescent="0.3">
      <c r="A12" s="1" t="s">
        <v>22</v>
      </c>
      <c r="B12" s="2" t="s">
        <v>8</v>
      </c>
      <c r="C12" s="8">
        <v>5</v>
      </c>
    </row>
    <row r="13" spans="1:6" x14ac:dyDescent="0.3">
      <c r="A13" s="1" t="s">
        <v>5</v>
      </c>
      <c r="B13" s="2" t="s">
        <v>8</v>
      </c>
      <c r="C13" s="8">
        <v>1</v>
      </c>
    </row>
    <row r="14" spans="1:6" x14ac:dyDescent="0.3">
      <c r="A14" s="1" t="s">
        <v>9</v>
      </c>
      <c r="B14" s="2" t="s">
        <v>10</v>
      </c>
      <c r="C14" s="9">
        <f>+C5*C6</f>
        <v>20000</v>
      </c>
    </row>
    <row r="15" spans="1:6" x14ac:dyDescent="0.3">
      <c r="A15" s="1" t="s">
        <v>9</v>
      </c>
      <c r="B15" s="2" t="s">
        <v>12</v>
      </c>
      <c r="C15" s="10">
        <f>+C14/43560</f>
        <v>0.4591368227731864</v>
      </c>
    </row>
    <row r="16" spans="1:6" x14ac:dyDescent="0.3">
      <c r="A16" s="1" t="s">
        <v>11</v>
      </c>
      <c r="B16" s="2" t="s">
        <v>8</v>
      </c>
      <c r="C16" s="11">
        <f>+C7+(C12*C10*2)</f>
        <v>82</v>
      </c>
    </row>
    <row r="17" spans="1:5" x14ac:dyDescent="0.3">
      <c r="A17" s="1" t="s">
        <v>25</v>
      </c>
      <c r="B17" s="2" t="s">
        <v>8</v>
      </c>
      <c r="C17" s="11">
        <f>+C8+(C12*C10*2)</f>
        <v>182</v>
      </c>
    </row>
    <row r="18" spans="1:5" x14ac:dyDescent="0.3">
      <c r="A18" s="1" t="s">
        <v>13</v>
      </c>
      <c r="B18" s="2" t="s">
        <v>10</v>
      </c>
      <c r="C18" s="9">
        <f>+C16*C17</f>
        <v>14924</v>
      </c>
    </row>
    <row r="19" spans="1:5" x14ac:dyDescent="0.3">
      <c r="A19" s="1" t="s">
        <v>14</v>
      </c>
      <c r="B19" s="2" t="s">
        <v>15</v>
      </c>
      <c r="C19" s="9">
        <f>+(C12/6)*(((C16*C8)+(C17*C7)+(2*((C7*C8)+(C16*C17)))))*7.48</f>
        <v>421273.60000000003</v>
      </c>
    </row>
    <row r="20" spans="1:5" x14ac:dyDescent="0.3">
      <c r="A20" s="1" t="s">
        <v>17</v>
      </c>
      <c r="B20" s="2" t="s">
        <v>8</v>
      </c>
      <c r="C20" s="12">
        <f>+C7+(C13*C10*2)</f>
        <v>58</v>
      </c>
    </row>
    <row r="21" spans="1:5" x14ac:dyDescent="0.3">
      <c r="A21" s="1" t="s">
        <v>16</v>
      </c>
      <c r="B21" s="2" t="s">
        <v>8</v>
      </c>
      <c r="C21" s="12">
        <f>+C8+(C13*C10*2)</f>
        <v>158</v>
      </c>
    </row>
    <row r="22" spans="1:5" x14ac:dyDescent="0.3">
      <c r="A22" s="1" t="s">
        <v>18</v>
      </c>
      <c r="B22" s="2" t="s">
        <v>15</v>
      </c>
      <c r="C22" s="9">
        <f>+(C13/6)*(((C20*C8)+(C7*C21)+(2*((C7*C8)+(C20*C21)))))*7.48</f>
        <v>63789.440000000002</v>
      </c>
    </row>
    <row r="23" spans="1:5" x14ac:dyDescent="0.3">
      <c r="A23" s="1" t="s">
        <v>19</v>
      </c>
      <c r="B23" s="2" t="s">
        <v>20</v>
      </c>
      <c r="C23" s="13">
        <f>1-((C19-C22)/C19)</f>
        <v>0.1514204545454545</v>
      </c>
    </row>
    <row r="27" spans="1:5" x14ac:dyDescent="0.3">
      <c r="C27" s="3"/>
      <c r="D27" s="4"/>
      <c r="E27" s="6"/>
    </row>
    <row r="29" spans="1:5" x14ac:dyDescent="0.3">
      <c r="C29" s="3"/>
      <c r="D29" s="4"/>
      <c r="E29" s="5"/>
    </row>
  </sheetData>
  <sheetProtection algorithmName="SHA-512" hashValue="AyHP5ix1tMS4bNeZgB0rVeJzDYfMfFZ+fY5VSFF4lcdrMvuLBigp4QzAdRh/K8/36UOlKqoaC5jzeZPcevatLw==" saltValue="7a9k/9BylTRunyXe4iqEbw==" spinCount="100000"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3</xdr:col>
                <xdr:colOff>845820</xdr:colOff>
                <xdr:row>12</xdr:row>
                <xdr:rowOff>45720</xdr:rowOff>
              </from>
              <to>
                <xdr:col>14</xdr:col>
                <xdr:colOff>83820</xdr:colOff>
                <xdr:row>23</xdr:row>
                <xdr:rowOff>76200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1D52-F0E0-48F3-8D6B-B2E6B2F18C28}">
  <sheetPr codeName="Sheet3"/>
  <dimension ref="A1:E29"/>
  <sheetViews>
    <sheetView zoomScaleNormal="100" workbookViewId="0">
      <selection activeCell="C20" sqref="C20"/>
    </sheetView>
  </sheetViews>
  <sheetFormatPr defaultRowHeight="14.4" x14ac:dyDescent="0.3"/>
  <cols>
    <col min="1" max="1" width="21.33203125" customWidth="1"/>
    <col min="3" max="3" width="13.33203125" customWidth="1"/>
    <col min="4" max="4" width="8.109375" customWidth="1"/>
    <col min="23" max="23" width="17.6640625" customWidth="1"/>
  </cols>
  <sheetData>
    <row r="1" spans="1:4" ht="18" x14ac:dyDescent="0.35">
      <c r="A1" s="38" t="str">
        <f>'Cell 1 '!A2</f>
        <v>Enter town name</v>
      </c>
      <c r="B1" s="36" t="s">
        <v>36</v>
      </c>
      <c r="C1" s="37"/>
      <c r="D1" s="31"/>
    </row>
    <row r="2" spans="1:4" ht="18.600000000000001" thickBot="1" x14ac:dyDescent="0.4">
      <c r="A2" s="29" t="s">
        <v>29</v>
      </c>
      <c r="B2" s="32" t="s">
        <v>37</v>
      </c>
      <c r="C2" s="33"/>
      <c r="D2" s="34"/>
    </row>
    <row r="4" spans="1:4" x14ac:dyDescent="0.3">
      <c r="A4" s="1" t="s">
        <v>6</v>
      </c>
      <c r="B4" s="1" t="s">
        <v>7</v>
      </c>
      <c r="C4" s="7" t="s">
        <v>21</v>
      </c>
    </row>
    <row r="5" spans="1:4" x14ac:dyDescent="0.3">
      <c r="A5" s="1" t="s">
        <v>0</v>
      </c>
      <c r="B5" s="2" t="s">
        <v>8</v>
      </c>
      <c r="C5" s="8"/>
    </row>
    <row r="6" spans="1:4" x14ac:dyDescent="0.3">
      <c r="A6" s="1" t="s">
        <v>1</v>
      </c>
      <c r="B6" s="2" t="s">
        <v>8</v>
      </c>
      <c r="C6" s="8"/>
    </row>
    <row r="7" spans="1:4" x14ac:dyDescent="0.3">
      <c r="A7" s="1" t="s">
        <v>2</v>
      </c>
      <c r="B7" s="2" t="s">
        <v>8</v>
      </c>
      <c r="C7" s="11">
        <f>+C5-(C9*C10*2)</f>
        <v>0</v>
      </c>
    </row>
    <row r="8" spans="1:4" x14ac:dyDescent="0.3">
      <c r="A8" s="1" t="s">
        <v>3</v>
      </c>
      <c r="B8" s="2" t="s">
        <v>8</v>
      </c>
      <c r="C8" s="11">
        <f>+C6-(C9*C10*2)</f>
        <v>0</v>
      </c>
    </row>
    <row r="9" spans="1:4" x14ac:dyDescent="0.3">
      <c r="A9" s="1" t="s">
        <v>4</v>
      </c>
      <c r="B9" s="2" t="s">
        <v>8</v>
      </c>
      <c r="C9" s="8"/>
    </row>
    <row r="10" spans="1:4" x14ac:dyDescent="0.3">
      <c r="A10" s="1" t="s">
        <v>23</v>
      </c>
      <c r="B10" s="2" t="s">
        <v>8</v>
      </c>
      <c r="C10" s="8"/>
    </row>
    <row r="11" spans="1:4" x14ac:dyDescent="0.3">
      <c r="A11" s="1" t="s">
        <v>24</v>
      </c>
      <c r="B11" s="2" t="s">
        <v>8</v>
      </c>
      <c r="C11" s="8"/>
    </row>
    <row r="12" spans="1:4" x14ac:dyDescent="0.3">
      <c r="A12" s="1" t="s">
        <v>22</v>
      </c>
      <c r="B12" s="2" t="s">
        <v>8</v>
      </c>
      <c r="C12" s="8"/>
    </row>
    <row r="13" spans="1:4" x14ac:dyDescent="0.3">
      <c r="A13" s="1" t="s">
        <v>5</v>
      </c>
      <c r="B13" s="2" t="s">
        <v>8</v>
      </c>
      <c r="C13" s="8"/>
    </row>
    <row r="14" spans="1:4" x14ac:dyDescent="0.3">
      <c r="A14" s="1" t="s">
        <v>9</v>
      </c>
      <c r="B14" s="2" t="s">
        <v>10</v>
      </c>
      <c r="C14" s="9">
        <f>+C5*C6</f>
        <v>0</v>
      </c>
    </row>
    <row r="15" spans="1:4" x14ac:dyDescent="0.3">
      <c r="A15" s="1" t="s">
        <v>9</v>
      </c>
      <c r="B15" s="2" t="s">
        <v>12</v>
      </c>
      <c r="C15" s="10">
        <f>+C14/43560</f>
        <v>0</v>
      </c>
    </row>
    <row r="16" spans="1:4" x14ac:dyDescent="0.3">
      <c r="A16" s="1" t="s">
        <v>11</v>
      </c>
      <c r="B16" s="2" t="s">
        <v>8</v>
      </c>
      <c r="C16" s="11">
        <f>+C7+(C12*C10*2)</f>
        <v>0</v>
      </c>
    </row>
    <row r="17" spans="1:5" x14ac:dyDescent="0.3">
      <c r="A17" s="1" t="s">
        <v>25</v>
      </c>
      <c r="B17" s="2" t="s">
        <v>8</v>
      </c>
      <c r="C17" s="11">
        <f>+C8+(C12*C10*2)</f>
        <v>0</v>
      </c>
    </row>
    <row r="18" spans="1:5" x14ac:dyDescent="0.3">
      <c r="A18" s="1" t="s">
        <v>13</v>
      </c>
      <c r="B18" s="2" t="s">
        <v>10</v>
      </c>
      <c r="C18" s="9">
        <f>+C16*C17</f>
        <v>0</v>
      </c>
    </row>
    <row r="19" spans="1:5" x14ac:dyDescent="0.3">
      <c r="A19" s="1" t="s">
        <v>14</v>
      </c>
      <c r="B19" s="2" t="s">
        <v>15</v>
      </c>
      <c r="C19" s="9">
        <f>+(C12/6)*(((C16*C8)+(C17*C7)+(2*((C7*C8)+(C16*C17)))))*7.48</f>
        <v>0</v>
      </c>
    </row>
    <row r="20" spans="1:5" x14ac:dyDescent="0.3">
      <c r="A20" s="1" t="s">
        <v>17</v>
      </c>
      <c r="B20" s="2" t="s">
        <v>8</v>
      </c>
      <c r="C20" s="12">
        <f>+C7+(C13*C10*2)</f>
        <v>0</v>
      </c>
    </row>
    <row r="21" spans="1:5" x14ac:dyDescent="0.3">
      <c r="A21" s="1" t="s">
        <v>16</v>
      </c>
      <c r="B21" s="2" t="s">
        <v>8</v>
      </c>
      <c r="C21" s="12">
        <f>+C8+(C13*C10*2)</f>
        <v>0</v>
      </c>
    </row>
    <row r="22" spans="1:5" x14ac:dyDescent="0.3">
      <c r="A22" s="1" t="s">
        <v>18</v>
      </c>
      <c r="B22" s="2" t="s">
        <v>15</v>
      </c>
      <c r="C22" s="9">
        <f>+(C13/6)*(((C20*C8)+(C7*C21)+(2*((C7*C8)+(C20*C21)))))*7.48</f>
        <v>0</v>
      </c>
    </row>
    <row r="23" spans="1:5" x14ac:dyDescent="0.3">
      <c r="A23" s="1" t="s">
        <v>19</v>
      </c>
      <c r="B23" s="2" t="s">
        <v>20</v>
      </c>
      <c r="C23" s="13" t="e">
        <f>1-((C19-C22)/C19)</f>
        <v>#DIV/0!</v>
      </c>
    </row>
    <row r="27" spans="1:5" x14ac:dyDescent="0.3">
      <c r="C27" s="3"/>
      <c r="D27" s="4"/>
      <c r="E27" s="6"/>
    </row>
    <row r="29" spans="1:5" x14ac:dyDescent="0.3">
      <c r="C29" s="3"/>
      <c r="D29" s="4"/>
      <c r="E29" s="5"/>
    </row>
  </sheetData>
  <sheetProtection algorithmName="SHA-512" hashValue="a4tYxYjmW936dv2diGC3lXADbGiRsr+h2JEtEOv5asYXkPraMrE8rZ1KmzSGnMxg53jq/56xxUysBgy0gjFmIA==" saltValue="k5J2d96+WokmSn6TMLXFhg==" spinCount="100000"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3</xdr:col>
                <xdr:colOff>845820</xdr:colOff>
                <xdr:row>12</xdr:row>
                <xdr:rowOff>45720</xdr:rowOff>
              </from>
              <to>
                <xdr:col>14</xdr:col>
                <xdr:colOff>83820</xdr:colOff>
                <xdr:row>23</xdr:row>
                <xdr:rowOff>76200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64D2-F922-4B17-B321-BD5522A93915}">
  <sheetPr codeName="Sheet4"/>
  <dimension ref="A1:E29"/>
  <sheetViews>
    <sheetView zoomScaleNormal="100" workbookViewId="0">
      <selection activeCell="C19" sqref="C19"/>
    </sheetView>
  </sheetViews>
  <sheetFormatPr defaultRowHeight="14.4" x14ac:dyDescent="0.3"/>
  <cols>
    <col min="1" max="1" width="21.33203125" customWidth="1"/>
    <col min="3" max="3" width="13.33203125" customWidth="1"/>
    <col min="4" max="4" width="7.21875" customWidth="1"/>
    <col min="23" max="23" width="17.6640625" customWidth="1"/>
  </cols>
  <sheetData>
    <row r="1" spans="1:4" ht="18" x14ac:dyDescent="0.35">
      <c r="A1" s="38" t="str">
        <f>'Cell 1 '!A2</f>
        <v>Enter town name</v>
      </c>
      <c r="B1" s="36" t="s">
        <v>36</v>
      </c>
      <c r="C1" s="37"/>
      <c r="D1" s="31"/>
    </row>
    <row r="2" spans="1:4" ht="18.600000000000001" thickBot="1" x14ac:dyDescent="0.4">
      <c r="A2" s="29" t="s">
        <v>26</v>
      </c>
      <c r="B2" s="32" t="s">
        <v>37</v>
      </c>
      <c r="C2" s="33"/>
      <c r="D2" s="34"/>
    </row>
    <row r="4" spans="1:4" x14ac:dyDescent="0.3">
      <c r="A4" s="1" t="s">
        <v>6</v>
      </c>
      <c r="B4" s="1" t="s">
        <v>7</v>
      </c>
      <c r="C4" s="7" t="s">
        <v>21</v>
      </c>
    </row>
    <row r="5" spans="1:4" x14ac:dyDescent="0.3">
      <c r="A5" s="1" t="s">
        <v>0</v>
      </c>
      <c r="B5" s="2" t="s">
        <v>8</v>
      </c>
      <c r="C5" s="8"/>
    </row>
    <row r="6" spans="1:4" x14ac:dyDescent="0.3">
      <c r="A6" s="1" t="s">
        <v>1</v>
      </c>
      <c r="B6" s="2" t="s">
        <v>8</v>
      </c>
      <c r="C6" s="8"/>
    </row>
    <row r="7" spans="1:4" x14ac:dyDescent="0.3">
      <c r="A7" s="1" t="s">
        <v>2</v>
      </c>
      <c r="B7" s="2" t="s">
        <v>8</v>
      </c>
      <c r="C7" s="11">
        <f>+C5-(C9*C10*2)</f>
        <v>0</v>
      </c>
    </row>
    <row r="8" spans="1:4" x14ac:dyDescent="0.3">
      <c r="A8" s="1" t="s">
        <v>3</v>
      </c>
      <c r="B8" s="2" t="s">
        <v>8</v>
      </c>
      <c r="C8" s="11">
        <f>+C6-(C9*C10*2)</f>
        <v>0</v>
      </c>
    </row>
    <row r="9" spans="1:4" x14ac:dyDescent="0.3">
      <c r="A9" s="1" t="s">
        <v>4</v>
      </c>
      <c r="B9" s="2" t="s">
        <v>8</v>
      </c>
      <c r="C9" s="8"/>
    </row>
    <row r="10" spans="1:4" x14ac:dyDescent="0.3">
      <c r="A10" s="1" t="s">
        <v>23</v>
      </c>
      <c r="B10" s="2" t="s">
        <v>8</v>
      </c>
      <c r="C10" s="8"/>
    </row>
    <row r="11" spans="1:4" x14ac:dyDescent="0.3">
      <c r="A11" s="1" t="s">
        <v>24</v>
      </c>
      <c r="B11" s="2" t="s">
        <v>8</v>
      </c>
      <c r="C11" s="8"/>
    </row>
    <row r="12" spans="1:4" x14ac:dyDescent="0.3">
      <c r="A12" s="1" t="s">
        <v>22</v>
      </c>
      <c r="B12" s="2" t="s">
        <v>8</v>
      </c>
      <c r="C12" s="8"/>
    </row>
    <row r="13" spans="1:4" x14ac:dyDescent="0.3">
      <c r="A13" s="1" t="s">
        <v>5</v>
      </c>
      <c r="B13" s="2" t="s">
        <v>8</v>
      </c>
      <c r="C13" s="8"/>
    </row>
    <row r="14" spans="1:4" x14ac:dyDescent="0.3">
      <c r="A14" s="1" t="s">
        <v>9</v>
      </c>
      <c r="B14" s="2" t="s">
        <v>10</v>
      </c>
      <c r="C14" s="9">
        <f>+C5*C6</f>
        <v>0</v>
      </c>
    </row>
    <row r="15" spans="1:4" x14ac:dyDescent="0.3">
      <c r="A15" s="1" t="s">
        <v>9</v>
      </c>
      <c r="B15" s="2" t="s">
        <v>12</v>
      </c>
      <c r="C15" s="10">
        <f>+C14/43560</f>
        <v>0</v>
      </c>
    </row>
    <row r="16" spans="1:4" x14ac:dyDescent="0.3">
      <c r="A16" s="1" t="s">
        <v>11</v>
      </c>
      <c r="B16" s="2" t="s">
        <v>8</v>
      </c>
      <c r="C16" s="11">
        <f>+C7+(C12*C10*2)</f>
        <v>0</v>
      </c>
    </row>
    <row r="17" spans="1:5" x14ac:dyDescent="0.3">
      <c r="A17" s="1" t="s">
        <v>25</v>
      </c>
      <c r="B17" s="2" t="s">
        <v>8</v>
      </c>
      <c r="C17" s="11">
        <f>+C8+(C12*C10*2)</f>
        <v>0</v>
      </c>
    </row>
    <row r="18" spans="1:5" x14ac:dyDescent="0.3">
      <c r="A18" s="1" t="s">
        <v>13</v>
      </c>
      <c r="B18" s="2" t="s">
        <v>10</v>
      </c>
      <c r="C18" s="9">
        <f>+C16*C17</f>
        <v>0</v>
      </c>
    </row>
    <row r="19" spans="1:5" x14ac:dyDescent="0.3">
      <c r="A19" s="1" t="s">
        <v>14</v>
      </c>
      <c r="B19" s="2" t="s">
        <v>15</v>
      </c>
      <c r="C19" s="9">
        <f>+(C12/6)*(((C16*C8)+(C17*C7)+(2*((C7*C8)+(C16*C17)))))*7.48</f>
        <v>0</v>
      </c>
    </row>
    <row r="20" spans="1:5" x14ac:dyDescent="0.3">
      <c r="A20" s="1" t="s">
        <v>17</v>
      </c>
      <c r="B20" s="2" t="s">
        <v>8</v>
      </c>
      <c r="C20" s="12">
        <f>+C7+(C13*C10*2)</f>
        <v>0</v>
      </c>
    </row>
    <row r="21" spans="1:5" x14ac:dyDescent="0.3">
      <c r="A21" s="1" t="s">
        <v>16</v>
      </c>
      <c r="B21" s="2" t="s">
        <v>8</v>
      </c>
      <c r="C21" s="12">
        <f>+C8+(C13*C10*2)</f>
        <v>0</v>
      </c>
    </row>
    <row r="22" spans="1:5" x14ac:dyDescent="0.3">
      <c r="A22" s="1" t="s">
        <v>18</v>
      </c>
      <c r="B22" s="2" t="s">
        <v>15</v>
      </c>
      <c r="C22" s="9">
        <f>+(C13/6)*(((C20*C8)+(C7*C21)+(2*((C7*C8)+(C20*C21)))))*7.48</f>
        <v>0</v>
      </c>
    </row>
    <row r="23" spans="1:5" x14ac:dyDescent="0.3">
      <c r="A23" s="1" t="s">
        <v>19</v>
      </c>
      <c r="B23" s="2" t="s">
        <v>20</v>
      </c>
      <c r="C23" s="13" t="e">
        <f>1-((C19-C22)/C19)</f>
        <v>#DIV/0!</v>
      </c>
    </row>
    <row r="27" spans="1:5" x14ac:dyDescent="0.3">
      <c r="C27" s="3"/>
      <c r="D27" s="4"/>
      <c r="E27" s="6"/>
    </row>
    <row r="29" spans="1:5" x14ac:dyDescent="0.3">
      <c r="C29" s="3"/>
      <c r="D29" s="4"/>
      <c r="E29" s="5"/>
    </row>
  </sheetData>
  <sheetProtection algorithmName="SHA-512" hashValue="8NfzGuxpK9wvmnVFSlH3W5ixAlR5lMcJ7bnZCdgfaoqwf7huL01xTlqUK8oG6N4pBIMyCS39pw2FCeDUEecG1w==" saltValue="BP2W5ImyQZNOxi+C69+syQ==" spinCount="100000"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3</xdr:col>
                <xdr:colOff>845820</xdr:colOff>
                <xdr:row>12</xdr:row>
                <xdr:rowOff>45720</xdr:rowOff>
              </from>
              <to>
                <xdr:col>14</xdr:col>
                <xdr:colOff>83820</xdr:colOff>
                <xdr:row>23</xdr:row>
                <xdr:rowOff>76200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3FFB-4F23-4499-BA96-19C0651DC277}">
  <sheetPr codeName="Sheet5"/>
  <dimension ref="A1:E29"/>
  <sheetViews>
    <sheetView zoomScaleNormal="100" workbookViewId="0">
      <selection activeCell="C19" sqref="C19"/>
    </sheetView>
  </sheetViews>
  <sheetFormatPr defaultRowHeight="14.4" x14ac:dyDescent="0.3"/>
  <cols>
    <col min="1" max="1" width="21.33203125" customWidth="1"/>
    <col min="3" max="3" width="13.33203125" customWidth="1"/>
    <col min="4" max="4" width="6.44140625" customWidth="1"/>
    <col min="23" max="23" width="17.6640625" customWidth="1"/>
  </cols>
  <sheetData>
    <row r="1" spans="1:4" ht="18" x14ac:dyDescent="0.35">
      <c r="A1" s="38" t="str">
        <f>'Cell 1 '!A2</f>
        <v>Enter town name</v>
      </c>
      <c r="B1" s="36" t="s">
        <v>36</v>
      </c>
      <c r="C1" s="37"/>
      <c r="D1" s="31"/>
    </row>
    <row r="2" spans="1:4" ht="18.600000000000001" thickBot="1" x14ac:dyDescent="0.4">
      <c r="A2" s="29" t="s">
        <v>27</v>
      </c>
      <c r="B2" s="32" t="s">
        <v>37</v>
      </c>
      <c r="C2" s="33"/>
      <c r="D2" s="34"/>
    </row>
    <row r="4" spans="1:4" x14ac:dyDescent="0.3">
      <c r="A4" s="1" t="s">
        <v>6</v>
      </c>
      <c r="B4" s="1" t="s">
        <v>7</v>
      </c>
      <c r="C4" s="7" t="s">
        <v>21</v>
      </c>
    </row>
    <row r="5" spans="1:4" x14ac:dyDescent="0.3">
      <c r="A5" s="1" t="s">
        <v>0</v>
      </c>
      <c r="B5" s="2" t="s">
        <v>8</v>
      </c>
      <c r="C5" s="8"/>
    </row>
    <row r="6" spans="1:4" x14ac:dyDescent="0.3">
      <c r="A6" s="1" t="s">
        <v>1</v>
      </c>
      <c r="B6" s="2" t="s">
        <v>8</v>
      </c>
      <c r="C6" s="8"/>
    </row>
    <row r="7" spans="1:4" x14ac:dyDescent="0.3">
      <c r="A7" s="1" t="s">
        <v>2</v>
      </c>
      <c r="B7" s="2" t="s">
        <v>8</v>
      </c>
      <c r="C7" s="11">
        <f>+C5-(C9*C10*2)</f>
        <v>0</v>
      </c>
    </row>
    <row r="8" spans="1:4" x14ac:dyDescent="0.3">
      <c r="A8" s="1" t="s">
        <v>3</v>
      </c>
      <c r="B8" s="2" t="s">
        <v>8</v>
      </c>
      <c r="C8" s="11">
        <f>+C6-(C9*C10*2)</f>
        <v>0</v>
      </c>
    </row>
    <row r="9" spans="1:4" x14ac:dyDescent="0.3">
      <c r="A9" s="1" t="s">
        <v>4</v>
      </c>
      <c r="B9" s="2" t="s">
        <v>8</v>
      </c>
      <c r="C9" s="8"/>
    </row>
    <row r="10" spans="1:4" x14ac:dyDescent="0.3">
      <c r="A10" s="1" t="s">
        <v>23</v>
      </c>
      <c r="B10" s="2" t="s">
        <v>8</v>
      </c>
      <c r="C10" s="8"/>
    </row>
    <row r="11" spans="1:4" x14ac:dyDescent="0.3">
      <c r="A11" s="1" t="s">
        <v>24</v>
      </c>
      <c r="B11" s="2" t="s">
        <v>8</v>
      </c>
      <c r="C11" s="8"/>
    </row>
    <row r="12" spans="1:4" x14ac:dyDescent="0.3">
      <c r="A12" s="1" t="s">
        <v>22</v>
      </c>
      <c r="B12" s="2" t="s">
        <v>8</v>
      </c>
      <c r="C12" s="8"/>
    </row>
    <row r="13" spans="1:4" x14ac:dyDescent="0.3">
      <c r="A13" s="1" t="s">
        <v>5</v>
      </c>
      <c r="B13" s="2" t="s">
        <v>8</v>
      </c>
      <c r="C13" s="8"/>
    </row>
    <row r="14" spans="1:4" x14ac:dyDescent="0.3">
      <c r="A14" s="1" t="s">
        <v>9</v>
      </c>
      <c r="B14" s="2" t="s">
        <v>10</v>
      </c>
      <c r="C14" s="9">
        <f>+C5*C6</f>
        <v>0</v>
      </c>
    </row>
    <row r="15" spans="1:4" x14ac:dyDescent="0.3">
      <c r="A15" s="1" t="s">
        <v>9</v>
      </c>
      <c r="B15" s="2" t="s">
        <v>12</v>
      </c>
      <c r="C15" s="10">
        <f>+C14/43560</f>
        <v>0</v>
      </c>
    </row>
    <row r="16" spans="1:4" x14ac:dyDescent="0.3">
      <c r="A16" s="1" t="s">
        <v>11</v>
      </c>
      <c r="B16" s="2" t="s">
        <v>8</v>
      </c>
      <c r="C16" s="11">
        <f>+C7+(C12*C10*2)</f>
        <v>0</v>
      </c>
    </row>
    <row r="17" spans="1:5" x14ac:dyDescent="0.3">
      <c r="A17" s="1" t="s">
        <v>25</v>
      </c>
      <c r="B17" s="2" t="s">
        <v>8</v>
      </c>
      <c r="C17" s="11">
        <f>+C8+(C12*C10*2)</f>
        <v>0</v>
      </c>
    </row>
    <row r="18" spans="1:5" x14ac:dyDescent="0.3">
      <c r="A18" s="1" t="s">
        <v>13</v>
      </c>
      <c r="B18" s="2" t="s">
        <v>10</v>
      </c>
      <c r="C18" s="9">
        <f>+C16*C17</f>
        <v>0</v>
      </c>
    </row>
    <row r="19" spans="1:5" x14ac:dyDescent="0.3">
      <c r="A19" s="1" t="s">
        <v>14</v>
      </c>
      <c r="B19" s="2" t="s">
        <v>15</v>
      </c>
      <c r="C19" s="9">
        <f>+(C12/6)*(((C16*C8)+(C17*C7)+(2*((C7*C8)+(C16*C17)))))*7.48</f>
        <v>0</v>
      </c>
    </row>
    <row r="20" spans="1:5" x14ac:dyDescent="0.3">
      <c r="A20" s="1" t="s">
        <v>17</v>
      </c>
      <c r="B20" s="2" t="s">
        <v>8</v>
      </c>
      <c r="C20" s="12">
        <f>+C7+(C13*C10*2)</f>
        <v>0</v>
      </c>
    </row>
    <row r="21" spans="1:5" x14ac:dyDescent="0.3">
      <c r="A21" s="1" t="s">
        <v>16</v>
      </c>
      <c r="B21" s="2" t="s">
        <v>8</v>
      </c>
      <c r="C21" s="12">
        <f>+C8+(C13*C10*2)</f>
        <v>0</v>
      </c>
    </row>
    <row r="22" spans="1:5" x14ac:dyDescent="0.3">
      <c r="A22" s="1" t="s">
        <v>18</v>
      </c>
      <c r="B22" s="2" t="s">
        <v>15</v>
      </c>
      <c r="C22" s="9">
        <f>+(C13/6)*(((C20*C8)+(C7*C21)+(2*((C7*C8)+(C20*C21)))))*7.48</f>
        <v>0</v>
      </c>
    </row>
    <row r="23" spans="1:5" x14ac:dyDescent="0.3">
      <c r="A23" s="1" t="s">
        <v>19</v>
      </c>
      <c r="B23" s="2" t="s">
        <v>20</v>
      </c>
      <c r="C23" s="13" t="e">
        <f>1-((C19-C22)/C19)</f>
        <v>#DIV/0!</v>
      </c>
    </row>
    <row r="27" spans="1:5" x14ac:dyDescent="0.3">
      <c r="C27" s="3"/>
      <c r="D27" s="4"/>
      <c r="E27" s="6"/>
    </row>
    <row r="29" spans="1:5" x14ac:dyDescent="0.3">
      <c r="C29" s="3"/>
      <c r="D29" s="4"/>
      <c r="E29" s="5"/>
    </row>
  </sheetData>
  <sheetProtection algorithmName="SHA-512" hashValue="+0aFNRHoxrxvKrD839KEsKUqPCen8z+tCnHnCUQAltamud6hTjfX/xusO3rHCIPNSOcOZydN2tMCSzzfWStDOQ==" saltValue="v86yCnY/e74ClcQo+aR9ZA==" spinCount="100000"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3</xdr:col>
                <xdr:colOff>845820</xdr:colOff>
                <xdr:row>12</xdr:row>
                <xdr:rowOff>45720</xdr:rowOff>
              </from>
              <to>
                <xdr:col>14</xdr:col>
                <xdr:colOff>91440</xdr:colOff>
                <xdr:row>23</xdr:row>
                <xdr:rowOff>76200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Cell 1 </vt:lpstr>
      <vt:lpstr>Cell 2</vt:lpstr>
      <vt:lpstr>Cell 3</vt:lpstr>
      <vt:lpstr>Cell 4</vt:lpstr>
      <vt:lpstr>Cell 5</vt:lpstr>
    </vt:vector>
  </TitlesOfParts>
  <Manager/>
  <Company>T8 Environmental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Calcularor for lagoon detention time loss</dc:title>
  <dc:creator>admin@T8Env.com</dc:creator>
  <cp:lastModifiedBy>mtate</cp:lastModifiedBy>
  <dcterms:created xsi:type="dcterms:W3CDTF">2022-09-27T17:30:58Z</dcterms:created>
  <dcterms:modified xsi:type="dcterms:W3CDTF">2022-09-27T17:50:04Z</dcterms:modified>
</cp:coreProperties>
</file>