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O:\OPA_Office\OPA_Website\lvl1_Factbooks\factbooks10yr\ForWeb\"/>
    </mc:Choice>
  </mc:AlternateContent>
  <xr:revisionPtr revIDLastSave="0" documentId="13_ncr:1_{C01F43A2-1B86-41B4-AA97-1DB9FE81498B}" xr6:coauthVersionLast="47" xr6:coauthVersionMax="47" xr10:uidLastSave="{00000000-0000-0000-0000-000000000000}"/>
  <bookViews>
    <workbookView xWindow="11850" yWindow="3610" windowWidth="20870" windowHeight="15450" xr2:uid="{00000000-000D-0000-FFFF-FFFF00000000}"/>
  </bookViews>
  <sheets>
    <sheet name="Course_Fall_index" sheetId="3" r:id="rId1"/>
    <sheet name="Course_Fal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2" l="1"/>
  <c r="C192" i="2"/>
  <c r="N6" i="2"/>
  <c r="B491" i="2"/>
  <c r="C491" i="2"/>
  <c r="D491" i="2"/>
  <c r="E491" i="2"/>
  <c r="O534" i="2"/>
  <c r="N534" i="2"/>
  <c r="O533" i="2"/>
  <c r="N533" i="2"/>
  <c r="O532" i="2"/>
  <c r="N532" i="2"/>
  <c r="O531" i="2"/>
  <c r="N531" i="2"/>
  <c r="O530" i="2"/>
  <c r="N530" i="2"/>
  <c r="O529" i="2"/>
  <c r="N529" i="2"/>
  <c r="O528" i="2"/>
  <c r="N528" i="2"/>
  <c r="O527" i="2"/>
  <c r="N527" i="2"/>
  <c r="O526" i="2"/>
  <c r="N526" i="2"/>
  <c r="O525" i="2"/>
  <c r="N525" i="2"/>
  <c r="O524" i="2"/>
  <c r="N524" i="2"/>
  <c r="O506" i="2"/>
  <c r="N506" i="2"/>
  <c r="O505" i="2"/>
  <c r="N505" i="2"/>
  <c r="O504" i="2"/>
  <c r="N504" i="2"/>
  <c r="O503" i="2"/>
  <c r="N503" i="2"/>
  <c r="O502" i="2"/>
  <c r="N502" i="2"/>
  <c r="O501" i="2"/>
  <c r="N501" i="2"/>
  <c r="O500" i="2"/>
  <c r="N500" i="2"/>
  <c r="O499" i="2"/>
  <c r="N499" i="2"/>
  <c r="O498" i="2"/>
  <c r="N498" i="2"/>
  <c r="O497" i="2"/>
  <c r="N497" i="2"/>
  <c r="O496" i="2"/>
  <c r="N496" i="2"/>
  <c r="O488" i="2"/>
  <c r="N488" i="2"/>
  <c r="O487" i="2"/>
  <c r="N487" i="2"/>
  <c r="O486" i="2"/>
  <c r="N486" i="2"/>
  <c r="O485" i="2"/>
  <c r="N485" i="2"/>
  <c r="O484" i="2"/>
  <c r="N484" i="2"/>
  <c r="O483" i="2"/>
  <c r="N483" i="2"/>
  <c r="O466" i="2"/>
  <c r="N466" i="2"/>
  <c r="O465" i="2"/>
  <c r="N465" i="2"/>
  <c r="O464" i="2"/>
  <c r="N464" i="2"/>
  <c r="O463" i="2"/>
  <c r="N463" i="2"/>
  <c r="O462" i="2"/>
  <c r="N462" i="2"/>
  <c r="O461" i="2"/>
  <c r="N461" i="2"/>
  <c r="O460" i="2"/>
  <c r="N460" i="2"/>
  <c r="O459" i="2"/>
  <c r="N459" i="2"/>
  <c r="O440" i="2"/>
  <c r="N440" i="2"/>
  <c r="O439" i="2"/>
  <c r="N439" i="2"/>
  <c r="O438" i="2"/>
  <c r="N438" i="2"/>
  <c r="O437" i="2"/>
  <c r="N437" i="2"/>
  <c r="O436" i="2"/>
  <c r="N436" i="2"/>
  <c r="O435" i="2"/>
  <c r="N435" i="2"/>
  <c r="O434" i="2"/>
  <c r="N434" i="2"/>
  <c r="O433" i="2"/>
  <c r="N433" i="2"/>
  <c r="O423" i="2"/>
  <c r="N423" i="2"/>
  <c r="O422" i="2"/>
  <c r="N422" i="2"/>
  <c r="O421" i="2"/>
  <c r="N421" i="2"/>
  <c r="O420" i="2"/>
  <c r="N420" i="2"/>
  <c r="O411" i="2"/>
  <c r="N411" i="2"/>
  <c r="O410" i="2"/>
  <c r="N410" i="2"/>
  <c r="O409" i="2"/>
  <c r="N409" i="2"/>
  <c r="O408" i="2"/>
  <c r="N408" i="2"/>
  <c r="O392" i="2"/>
  <c r="N392" i="2"/>
  <c r="O391" i="2"/>
  <c r="N391" i="2"/>
  <c r="O390" i="2"/>
  <c r="N390" i="2"/>
  <c r="O389" i="2"/>
  <c r="N389" i="2"/>
  <c r="O388" i="2"/>
  <c r="N388" i="2"/>
  <c r="O387" i="2"/>
  <c r="N387" i="2"/>
  <c r="O386" i="2"/>
  <c r="N386" i="2"/>
  <c r="O385" i="2"/>
  <c r="N385" i="2"/>
  <c r="O384" i="2"/>
  <c r="N384" i="2"/>
  <c r="O370" i="2"/>
  <c r="N370" i="2"/>
  <c r="O369" i="2"/>
  <c r="N369" i="2"/>
  <c r="O368" i="2"/>
  <c r="N368" i="2"/>
  <c r="O367" i="2"/>
  <c r="N367" i="2"/>
  <c r="O366" i="2"/>
  <c r="N366" i="2"/>
  <c r="O365" i="2"/>
  <c r="N365" i="2"/>
  <c r="O364" i="2"/>
  <c r="N364" i="2"/>
  <c r="O363" i="2"/>
  <c r="N363" i="2"/>
  <c r="O362" i="2"/>
  <c r="N362" i="2"/>
  <c r="B401" i="2"/>
  <c r="B400" i="2"/>
  <c r="B399" i="2"/>
  <c r="B398" i="2"/>
  <c r="B397" i="2"/>
  <c r="B396" i="2"/>
  <c r="B395" i="2"/>
  <c r="B394" i="2"/>
  <c r="B379" i="2"/>
  <c r="B378" i="2"/>
  <c r="B377" i="2"/>
  <c r="B376" i="2"/>
  <c r="B375" i="2"/>
  <c r="B374" i="2"/>
  <c r="B373" i="2"/>
  <c r="B372" i="2"/>
  <c r="O343" i="2"/>
  <c r="N343" i="2"/>
  <c r="O342" i="2"/>
  <c r="N342" i="2"/>
  <c r="O341" i="2"/>
  <c r="N341" i="2"/>
  <c r="O340" i="2"/>
  <c r="N340" i="2"/>
  <c r="O339" i="2"/>
  <c r="N339" i="2"/>
  <c r="O338" i="2"/>
  <c r="N338" i="2"/>
  <c r="O337" i="2"/>
  <c r="N337" i="2"/>
  <c r="O336" i="2"/>
  <c r="N336" i="2"/>
  <c r="O335" i="2"/>
  <c r="N335" i="2"/>
  <c r="O334" i="2"/>
  <c r="N334" i="2"/>
  <c r="O333" i="2"/>
  <c r="N333" i="2"/>
  <c r="O332" i="2"/>
  <c r="N332" i="2"/>
  <c r="O316" i="2"/>
  <c r="N316" i="2"/>
  <c r="O315" i="2"/>
  <c r="N315" i="2"/>
  <c r="O314" i="2"/>
  <c r="N314" i="2"/>
  <c r="O313" i="2"/>
  <c r="N313" i="2"/>
  <c r="O312" i="2"/>
  <c r="N312" i="2"/>
  <c r="O311" i="2"/>
  <c r="N311" i="2"/>
  <c r="O310" i="2"/>
  <c r="N310" i="2"/>
  <c r="O301" i="2"/>
  <c r="N301" i="2"/>
  <c r="O300" i="2"/>
  <c r="N300" i="2"/>
  <c r="O299" i="2"/>
  <c r="N299" i="2"/>
  <c r="O298" i="2"/>
  <c r="N298" i="2"/>
  <c r="O285" i="2"/>
  <c r="N285" i="2"/>
  <c r="O284" i="2"/>
  <c r="N284" i="2"/>
  <c r="O283" i="2"/>
  <c r="N283" i="2"/>
  <c r="O282" i="2"/>
  <c r="N282" i="2"/>
  <c r="O281" i="2"/>
  <c r="N281" i="2"/>
  <c r="O280" i="2"/>
  <c r="N280" i="2"/>
  <c r="O269" i="2"/>
  <c r="N269" i="2"/>
  <c r="O268" i="2"/>
  <c r="N268" i="2"/>
  <c r="O267" i="2"/>
  <c r="N267" i="2"/>
  <c r="O266" i="2"/>
  <c r="N266" i="2"/>
  <c r="O265" i="2"/>
  <c r="N265" i="2"/>
  <c r="O264" i="2"/>
  <c r="N264" i="2"/>
  <c r="O247" i="2"/>
  <c r="N247" i="2"/>
  <c r="O246" i="2"/>
  <c r="N246" i="2"/>
  <c r="O245" i="2"/>
  <c r="N245" i="2"/>
  <c r="O244" i="2"/>
  <c r="N244" i="2"/>
  <c r="O243" i="2"/>
  <c r="N243" i="2"/>
  <c r="O242" i="2"/>
  <c r="N242" i="2"/>
  <c r="O241" i="2"/>
  <c r="N241" i="2"/>
  <c r="O240" i="2"/>
  <c r="N240" i="2"/>
  <c r="O239" i="2"/>
  <c r="N239" i="2"/>
  <c r="O238" i="2"/>
  <c r="N238" i="2"/>
  <c r="O237" i="2"/>
  <c r="N237" i="2"/>
  <c r="O220" i="2"/>
  <c r="N220" i="2"/>
  <c r="O219" i="2"/>
  <c r="N219" i="2"/>
  <c r="O218" i="2"/>
  <c r="N218" i="2"/>
  <c r="O217" i="2"/>
  <c r="N217" i="2"/>
  <c r="O216" i="2"/>
  <c r="N216" i="2"/>
  <c r="O215" i="2"/>
  <c r="N215" i="2"/>
  <c r="O214" i="2"/>
  <c r="N214" i="2"/>
  <c r="O213" i="2"/>
  <c r="N213" i="2"/>
  <c r="O212" i="2"/>
  <c r="N212" i="2"/>
  <c r="O211" i="2"/>
  <c r="N211" i="2"/>
  <c r="O210" i="2"/>
  <c r="N210" i="2"/>
  <c r="O117" i="2"/>
  <c r="N117" i="2"/>
  <c r="O116" i="2"/>
  <c r="N116" i="2"/>
  <c r="O115" i="2"/>
  <c r="N115" i="2"/>
  <c r="O114" i="2"/>
  <c r="N114" i="2"/>
  <c r="O113" i="2"/>
  <c r="N113" i="2"/>
  <c r="O112" i="2"/>
  <c r="N112" i="2"/>
  <c r="O111" i="2"/>
  <c r="N111" i="2"/>
  <c r="O110" i="2"/>
  <c r="N110" i="2"/>
  <c r="O109" i="2"/>
  <c r="N109" i="2"/>
  <c r="O108" i="2"/>
  <c r="N108" i="2"/>
  <c r="O107" i="2"/>
  <c r="N107" i="2"/>
  <c r="O105" i="2"/>
  <c r="N105" i="2"/>
  <c r="O104" i="2"/>
  <c r="N104" i="2"/>
  <c r="O103" i="2"/>
  <c r="N103" i="2"/>
  <c r="O102" i="2"/>
  <c r="N102" i="2"/>
  <c r="O101" i="2"/>
  <c r="N101" i="2"/>
  <c r="O100" i="2"/>
  <c r="N100" i="2"/>
  <c r="O99" i="2"/>
  <c r="N99" i="2"/>
  <c r="O98" i="2"/>
  <c r="N98" i="2"/>
  <c r="O97" i="2"/>
  <c r="N97" i="2"/>
  <c r="O96" i="2"/>
  <c r="N96" i="2"/>
  <c r="O95" i="2"/>
  <c r="N95" i="2"/>
  <c r="O76" i="2"/>
  <c r="N76" i="2"/>
  <c r="O75" i="2"/>
  <c r="N75" i="2"/>
  <c r="O74" i="2"/>
  <c r="N74" i="2"/>
  <c r="O73" i="2"/>
  <c r="N73" i="2"/>
  <c r="O72" i="2"/>
  <c r="N72" i="2"/>
  <c r="O71" i="2"/>
  <c r="N71" i="2"/>
  <c r="O70" i="2"/>
  <c r="N70" i="2"/>
  <c r="O69" i="2"/>
  <c r="N69" i="2"/>
  <c r="O68" i="2"/>
  <c r="N68" i="2"/>
  <c r="O67" i="2"/>
  <c r="N67" i="2"/>
  <c r="O46" i="2"/>
  <c r="N46" i="2"/>
  <c r="O45" i="2"/>
  <c r="N45" i="2"/>
  <c r="O44" i="2"/>
  <c r="N44" i="2"/>
  <c r="O43" i="2"/>
  <c r="N43" i="2"/>
  <c r="O42" i="2"/>
  <c r="N42" i="2"/>
  <c r="O41" i="2"/>
  <c r="N41" i="2"/>
  <c r="O40" i="2"/>
  <c r="N40" i="2"/>
  <c r="O39" i="2"/>
  <c r="N39" i="2"/>
  <c r="O38" i="2"/>
  <c r="N38" i="2"/>
  <c r="O37" i="2"/>
  <c r="N37" i="2"/>
  <c r="O36" i="2"/>
  <c r="N36" i="2"/>
  <c r="O16" i="2"/>
  <c r="N16" i="2"/>
  <c r="O15" i="2"/>
  <c r="N15" i="2"/>
  <c r="O14" i="2"/>
  <c r="N14" i="2"/>
  <c r="O13" i="2"/>
  <c r="N13" i="2"/>
  <c r="O12" i="2"/>
  <c r="N12" i="2"/>
  <c r="O11" i="2"/>
  <c r="N11" i="2"/>
  <c r="O10" i="2"/>
  <c r="N10" i="2"/>
  <c r="O9" i="2"/>
  <c r="N9" i="2"/>
  <c r="O8" i="2"/>
  <c r="N8" i="2"/>
  <c r="O7" i="2"/>
  <c r="N7" i="2"/>
  <c r="O6" i="2"/>
  <c r="K80" i="2"/>
  <c r="J81" i="2"/>
  <c r="I82" i="2"/>
  <c r="H83" i="2"/>
  <c r="G84" i="2"/>
  <c r="F85" i="2"/>
  <c r="E86" i="2"/>
  <c r="D87" i="2"/>
  <c r="C80" i="2"/>
  <c r="B82" i="2"/>
  <c r="E545" i="2"/>
  <c r="D545" i="2"/>
  <c r="C545" i="2"/>
  <c r="B545" i="2"/>
  <c r="E544" i="2"/>
  <c r="D544" i="2"/>
  <c r="C544" i="2"/>
  <c r="B544" i="2"/>
  <c r="E543" i="2"/>
  <c r="D543" i="2"/>
  <c r="C543" i="2"/>
  <c r="B543" i="2"/>
  <c r="E542" i="2"/>
  <c r="D542" i="2"/>
  <c r="C542" i="2"/>
  <c r="B542" i="2"/>
  <c r="E541" i="2"/>
  <c r="D541" i="2"/>
  <c r="C541" i="2"/>
  <c r="B541" i="2"/>
  <c r="E540" i="2"/>
  <c r="D540" i="2"/>
  <c r="C540" i="2"/>
  <c r="B540" i="2"/>
  <c r="E539" i="2"/>
  <c r="D539" i="2"/>
  <c r="C539" i="2"/>
  <c r="B539" i="2"/>
  <c r="E538" i="2"/>
  <c r="D538" i="2"/>
  <c r="C538" i="2"/>
  <c r="B538" i="2"/>
  <c r="E537" i="2"/>
  <c r="D537" i="2"/>
  <c r="C537" i="2"/>
  <c r="B537" i="2"/>
  <c r="E536" i="2"/>
  <c r="D536" i="2"/>
  <c r="C536" i="2"/>
  <c r="B536" i="2"/>
  <c r="E517" i="2"/>
  <c r="D517" i="2"/>
  <c r="C517" i="2"/>
  <c r="B517" i="2"/>
  <c r="E516" i="2"/>
  <c r="D516" i="2"/>
  <c r="C516" i="2"/>
  <c r="B516" i="2"/>
  <c r="E515" i="2"/>
  <c r="D515" i="2"/>
  <c r="C515" i="2"/>
  <c r="B515" i="2"/>
  <c r="E514" i="2"/>
  <c r="D514" i="2"/>
  <c r="C514" i="2"/>
  <c r="B514" i="2"/>
  <c r="E513" i="2"/>
  <c r="D513" i="2"/>
  <c r="C513" i="2"/>
  <c r="B513" i="2"/>
  <c r="E512" i="2"/>
  <c r="D512" i="2"/>
  <c r="C512" i="2"/>
  <c r="B512" i="2"/>
  <c r="E511" i="2"/>
  <c r="D511" i="2"/>
  <c r="C511" i="2"/>
  <c r="B511" i="2"/>
  <c r="E510" i="2"/>
  <c r="D510" i="2"/>
  <c r="C510" i="2"/>
  <c r="B510" i="2"/>
  <c r="E509" i="2"/>
  <c r="D509" i="2"/>
  <c r="C509" i="2"/>
  <c r="B509" i="2"/>
  <c r="E508" i="2"/>
  <c r="D508" i="2"/>
  <c r="C508" i="2"/>
  <c r="B508" i="2"/>
  <c r="C478" i="2"/>
  <c r="B478" i="2"/>
  <c r="C477" i="2"/>
  <c r="B477" i="2"/>
  <c r="C476" i="2"/>
  <c r="B476" i="2"/>
  <c r="C474" i="2"/>
  <c r="B474" i="2"/>
  <c r="C473" i="2"/>
  <c r="B473" i="2"/>
  <c r="C472" i="2"/>
  <c r="B472" i="2"/>
  <c r="C471" i="2"/>
  <c r="B471" i="2"/>
  <c r="C470" i="2"/>
  <c r="B470" i="2"/>
  <c r="C469" i="2"/>
  <c r="B469" i="2"/>
  <c r="C468" i="2"/>
  <c r="B468" i="2"/>
  <c r="C452" i="2"/>
  <c r="B452" i="2"/>
  <c r="C451" i="2"/>
  <c r="B451" i="2"/>
  <c r="C450" i="2"/>
  <c r="B450" i="2"/>
  <c r="C448" i="2"/>
  <c r="B448" i="2"/>
  <c r="C447" i="2"/>
  <c r="B447" i="2"/>
  <c r="C446" i="2"/>
  <c r="B446" i="2"/>
  <c r="C445" i="2"/>
  <c r="B445" i="2"/>
  <c r="C444" i="2"/>
  <c r="B444" i="2"/>
  <c r="C443" i="2"/>
  <c r="B443" i="2"/>
  <c r="C442" i="2"/>
  <c r="B442" i="2"/>
  <c r="D427" i="2"/>
  <c r="C427" i="2"/>
  <c r="B427" i="2"/>
  <c r="D426" i="2"/>
  <c r="C426" i="2"/>
  <c r="B426" i="2"/>
  <c r="D425" i="2"/>
  <c r="C425" i="2"/>
  <c r="B425" i="2"/>
  <c r="D415" i="2"/>
  <c r="C415" i="2"/>
  <c r="B415" i="2"/>
  <c r="D414" i="2"/>
  <c r="C414" i="2"/>
  <c r="B414" i="2"/>
  <c r="D413" i="2"/>
  <c r="C413" i="2"/>
  <c r="B413" i="2"/>
  <c r="C401" i="2"/>
  <c r="C400" i="2"/>
  <c r="C399" i="2"/>
  <c r="C398" i="2"/>
  <c r="C397" i="2"/>
  <c r="C396" i="2"/>
  <c r="C395" i="2"/>
  <c r="C394" i="2"/>
  <c r="C379" i="2"/>
  <c r="C378" i="2"/>
  <c r="C377" i="2"/>
  <c r="C376" i="2"/>
  <c r="C375" i="2"/>
  <c r="C374" i="2"/>
  <c r="C373" i="2"/>
  <c r="C372" i="2"/>
  <c r="C355" i="2"/>
  <c r="C354" i="2"/>
  <c r="C353" i="2"/>
  <c r="C352" i="2"/>
  <c r="C351" i="2"/>
  <c r="C350" i="2"/>
  <c r="C349" i="2"/>
  <c r="C348" i="2"/>
  <c r="C347" i="2"/>
  <c r="C346" i="2"/>
  <c r="C345" i="2"/>
  <c r="C323" i="2"/>
  <c r="C322" i="2"/>
  <c r="C321" i="2"/>
  <c r="C320" i="2"/>
  <c r="C319" i="2"/>
  <c r="C318" i="2"/>
  <c r="C305" i="2"/>
  <c r="C304" i="2"/>
  <c r="C303" i="2"/>
  <c r="C302" i="2" s="1"/>
  <c r="C291" i="2"/>
  <c r="C290" i="2"/>
  <c r="C289" i="2"/>
  <c r="C288" i="2"/>
  <c r="C287" i="2"/>
  <c r="C275" i="2"/>
  <c r="C274" i="2"/>
  <c r="C273" i="2"/>
  <c r="C272" i="2"/>
  <c r="C271" i="2"/>
  <c r="C258" i="2"/>
  <c r="C257" i="2"/>
  <c r="C256" i="2"/>
  <c r="C255" i="2"/>
  <c r="C254" i="2"/>
  <c r="C253" i="2"/>
  <c r="C252" i="2"/>
  <c r="C251" i="2"/>
  <c r="C250" i="2"/>
  <c r="C249" i="2"/>
  <c r="C231" i="2"/>
  <c r="C230" i="2"/>
  <c r="C229" i="2"/>
  <c r="C228" i="2"/>
  <c r="C227" i="2"/>
  <c r="C226" i="2"/>
  <c r="C225" i="2"/>
  <c r="C224" i="2"/>
  <c r="C223" i="2"/>
  <c r="C222" i="2"/>
  <c r="C57" i="2"/>
  <c r="C56" i="2"/>
  <c r="C55" i="2"/>
  <c r="C54" i="2"/>
  <c r="C53" i="2"/>
  <c r="C52" i="2"/>
  <c r="C51" i="2"/>
  <c r="C50" i="2"/>
  <c r="C49" i="2"/>
  <c r="C48" i="2"/>
  <c r="C27" i="2"/>
  <c r="C26" i="2"/>
  <c r="C25" i="2"/>
  <c r="C24" i="2"/>
  <c r="C23" i="2"/>
  <c r="C22" i="2"/>
  <c r="C21" i="2"/>
  <c r="C20" i="2"/>
  <c r="C19" i="2"/>
  <c r="C18" i="2"/>
  <c r="P432" i="2"/>
  <c r="O432" i="2"/>
  <c r="N432" i="2"/>
  <c r="L432" i="2"/>
  <c r="K432" i="2"/>
  <c r="J432" i="2"/>
  <c r="I432" i="2"/>
  <c r="H432" i="2"/>
  <c r="G432" i="2"/>
  <c r="F432" i="2"/>
  <c r="E432" i="2"/>
  <c r="D432" i="2"/>
  <c r="C432" i="2"/>
  <c r="B432" i="2"/>
  <c r="P431" i="2"/>
  <c r="N431" i="2"/>
  <c r="B424" i="2" l="1"/>
  <c r="D424" i="2"/>
  <c r="B449" i="2"/>
  <c r="B371" i="2"/>
  <c r="C270" i="2"/>
  <c r="C286" i="2"/>
  <c r="C475" i="2"/>
  <c r="C393" i="2"/>
  <c r="C467" i="2"/>
  <c r="C424" i="2"/>
  <c r="B393" i="2"/>
  <c r="C78" i="2"/>
  <c r="G78" i="2"/>
  <c r="I84" i="2"/>
  <c r="H85" i="2"/>
  <c r="K82" i="2"/>
  <c r="O82" i="2" s="1"/>
  <c r="K78" i="2"/>
  <c r="G86" i="2"/>
  <c r="F79" i="2"/>
  <c r="F87" i="2"/>
  <c r="E80" i="2"/>
  <c r="D81" i="2"/>
  <c r="C82" i="2"/>
  <c r="M66" i="2"/>
  <c r="B83" i="2"/>
  <c r="F78" i="2"/>
  <c r="E79" i="2"/>
  <c r="D80" i="2"/>
  <c r="C81" i="2"/>
  <c r="K81" i="2"/>
  <c r="J82" i="2"/>
  <c r="I83" i="2"/>
  <c r="H84" i="2"/>
  <c r="G85" i="2"/>
  <c r="F86" i="2"/>
  <c r="E87" i="2"/>
  <c r="B85" i="2"/>
  <c r="H78" i="2"/>
  <c r="G79" i="2"/>
  <c r="F80" i="2"/>
  <c r="E81" i="2"/>
  <c r="D82" i="2"/>
  <c r="C83" i="2"/>
  <c r="K83" i="2"/>
  <c r="J84" i="2"/>
  <c r="I85" i="2"/>
  <c r="H86" i="2"/>
  <c r="G87" i="2"/>
  <c r="B78" i="2"/>
  <c r="B86" i="2"/>
  <c r="I78" i="2"/>
  <c r="H79" i="2"/>
  <c r="G80" i="2"/>
  <c r="N80" i="2" s="1"/>
  <c r="F81" i="2"/>
  <c r="E82" i="2"/>
  <c r="D83" i="2"/>
  <c r="C84" i="2"/>
  <c r="K84" i="2"/>
  <c r="J85" i="2"/>
  <c r="I86" i="2"/>
  <c r="H87" i="2"/>
  <c r="N66" i="2"/>
  <c r="B79" i="2"/>
  <c r="B87" i="2"/>
  <c r="J78" i="2"/>
  <c r="I79" i="2"/>
  <c r="H80" i="2"/>
  <c r="G81" i="2"/>
  <c r="F82" i="2"/>
  <c r="E83" i="2"/>
  <c r="D84" i="2"/>
  <c r="C85" i="2"/>
  <c r="K85" i="2"/>
  <c r="J86" i="2"/>
  <c r="I87" i="2"/>
  <c r="O66" i="2"/>
  <c r="B80" i="2"/>
  <c r="O80" i="2" s="1"/>
  <c r="J79" i="2"/>
  <c r="I80" i="2"/>
  <c r="H81" i="2"/>
  <c r="G82" i="2"/>
  <c r="F83" i="2"/>
  <c r="E84" i="2"/>
  <c r="D85" i="2"/>
  <c r="C86" i="2"/>
  <c r="K86" i="2"/>
  <c r="J87" i="2"/>
  <c r="B81" i="2"/>
  <c r="D78" i="2"/>
  <c r="C79" i="2"/>
  <c r="K79" i="2"/>
  <c r="J80" i="2"/>
  <c r="I81" i="2"/>
  <c r="H82" i="2"/>
  <c r="G83" i="2"/>
  <c r="F84" i="2"/>
  <c r="E85" i="2"/>
  <c r="D86" i="2"/>
  <c r="C87" i="2"/>
  <c r="K87" i="2"/>
  <c r="B84" i="2"/>
  <c r="J83" i="2"/>
  <c r="L66" i="2"/>
  <c r="E78" i="2"/>
  <c r="D79" i="2"/>
  <c r="B412" i="2"/>
  <c r="B507" i="2"/>
  <c r="C507" i="2"/>
  <c r="B475" i="2"/>
  <c r="D507" i="2"/>
  <c r="E507" i="2"/>
  <c r="C248" i="2"/>
  <c r="C441" i="2"/>
  <c r="C449" i="2"/>
  <c r="D412" i="2"/>
  <c r="B467" i="2"/>
  <c r="B535" i="2"/>
  <c r="C221" i="2"/>
  <c r="C535" i="2"/>
  <c r="D535" i="2"/>
  <c r="E535" i="2"/>
  <c r="C47" i="2"/>
  <c r="C371" i="2"/>
  <c r="C344" i="2"/>
  <c r="C317" i="2"/>
  <c r="C17" i="2"/>
  <c r="B441" i="2"/>
  <c r="C412" i="2"/>
  <c r="P523" i="2"/>
  <c r="O523" i="2"/>
  <c r="N523" i="2"/>
  <c r="L523" i="2"/>
  <c r="K523" i="2"/>
  <c r="J523" i="2"/>
  <c r="I523" i="2"/>
  <c r="H523" i="2"/>
  <c r="G523" i="2"/>
  <c r="F523" i="2"/>
  <c r="E523" i="2"/>
  <c r="D523" i="2"/>
  <c r="C523" i="2"/>
  <c r="B523" i="2"/>
  <c r="P522" i="2"/>
  <c r="N522" i="2"/>
  <c r="P495" i="2"/>
  <c r="O495" i="2"/>
  <c r="N495" i="2"/>
  <c r="L495" i="2"/>
  <c r="K495" i="2"/>
  <c r="J495" i="2"/>
  <c r="I495" i="2"/>
  <c r="H495" i="2"/>
  <c r="G495" i="2"/>
  <c r="F495" i="2"/>
  <c r="E495" i="2"/>
  <c r="D495" i="2"/>
  <c r="C495" i="2"/>
  <c r="B495" i="2"/>
  <c r="P494" i="2"/>
  <c r="N494" i="2"/>
  <c r="P482" i="2"/>
  <c r="O482" i="2"/>
  <c r="N482" i="2"/>
  <c r="L482" i="2"/>
  <c r="K482" i="2"/>
  <c r="J482" i="2"/>
  <c r="I482" i="2"/>
  <c r="H482" i="2"/>
  <c r="G482" i="2"/>
  <c r="F482" i="2"/>
  <c r="E482" i="2"/>
  <c r="D482" i="2"/>
  <c r="C482" i="2"/>
  <c r="B482" i="2"/>
  <c r="P481" i="2"/>
  <c r="N481" i="2"/>
  <c r="P458" i="2"/>
  <c r="O458" i="2"/>
  <c r="N458" i="2"/>
  <c r="L458" i="2"/>
  <c r="K458" i="2"/>
  <c r="J458" i="2"/>
  <c r="I458" i="2"/>
  <c r="H458" i="2"/>
  <c r="G458" i="2"/>
  <c r="F458" i="2"/>
  <c r="E458" i="2"/>
  <c r="D458" i="2"/>
  <c r="C458" i="2"/>
  <c r="B458" i="2"/>
  <c r="P457" i="2"/>
  <c r="N457" i="2"/>
  <c r="P419" i="2"/>
  <c r="O419" i="2"/>
  <c r="N419" i="2"/>
  <c r="L419" i="2"/>
  <c r="K419" i="2"/>
  <c r="J419" i="2"/>
  <c r="I419" i="2"/>
  <c r="H419" i="2"/>
  <c r="G419" i="2"/>
  <c r="F419" i="2"/>
  <c r="E419" i="2"/>
  <c r="D419" i="2"/>
  <c r="C419" i="2"/>
  <c r="B419" i="2"/>
  <c r="P418" i="2"/>
  <c r="N418" i="2"/>
  <c r="P407" i="2"/>
  <c r="O407" i="2"/>
  <c r="N407" i="2"/>
  <c r="L407" i="2"/>
  <c r="K407" i="2"/>
  <c r="J407" i="2"/>
  <c r="I407" i="2"/>
  <c r="H407" i="2"/>
  <c r="G407" i="2"/>
  <c r="F407" i="2"/>
  <c r="E407" i="2"/>
  <c r="D407" i="2"/>
  <c r="C407" i="2"/>
  <c r="B407" i="2"/>
  <c r="P406" i="2"/>
  <c r="N406" i="2"/>
  <c r="P383" i="2"/>
  <c r="O383" i="2"/>
  <c r="N383" i="2"/>
  <c r="L383" i="2"/>
  <c r="K383" i="2"/>
  <c r="J383" i="2"/>
  <c r="I383" i="2"/>
  <c r="H383" i="2"/>
  <c r="G383" i="2"/>
  <c r="F383" i="2"/>
  <c r="E383" i="2"/>
  <c r="D383" i="2"/>
  <c r="C383" i="2"/>
  <c r="B383" i="2"/>
  <c r="P382" i="2"/>
  <c r="N382" i="2"/>
  <c r="P361" i="2"/>
  <c r="O361" i="2"/>
  <c r="N361" i="2"/>
  <c r="L361" i="2"/>
  <c r="K361" i="2"/>
  <c r="J361" i="2"/>
  <c r="I361" i="2"/>
  <c r="H361" i="2"/>
  <c r="G361" i="2"/>
  <c r="F361" i="2"/>
  <c r="E361" i="2"/>
  <c r="D361" i="2"/>
  <c r="C361" i="2"/>
  <c r="B361" i="2"/>
  <c r="P360" i="2"/>
  <c r="N360" i="2"/>
  <c r="P331" i="2"/>
  <c r="O331" i="2"/>
  <c r="N331" i="2"/>
  <c r="L331" i="2"/>
  <c r="K331" i="2"/>
  <c r="J331" i="2"/>
  <c r="I331" i="2"/>
  <c r="H331" i="2"/>
  <c r="G331" i="2"/>
  <c r="F331" i="2"/>
  <c r="E331" i="2"/>
  <c r="D331" i="2"/>
  <c r="C331" i="2"/>
  <c r="B331" i="2"/>
  <c r="P330" i="2"/>
  <c r="N330" i="2"/>
  <c r="P309" i="2"/>
  <c r="O309" i="2"/>
  <c r="N309" i="2"/>
  <c r="L309" i="2"/>
  <c r="K309" i="2"/>
  <c r="J309" i="2"/>
  <c r="I309" i="2"/>
  <c r="H309" i="2"/>
  <c r="G309" i="2"/>
  <c r="F309" i="2"/>
  <c r="E309" i="2"/>
  <c r="D309" i="2"/>
  <c r="C309" i="2"/>
  <c r="B309" i="2"/>
  <c r="P308" i="2"/>
  <c r="N308" i="2"/>
  <c r="P297" i="2"/>
  <c r="O297" i="2"/>
  <c r="N297" i="2"/>
  <c r="L297" i="2"/>
  <c r="K297" i="2"/>
  <c r="J297" i="2"/>
  <c r="I297" i="2"/>
  <c r="H297" i="2"/>
  <c r="G297" i="2"/>
  <c r="F297" i="2"/>
  <c r="E297" i="2"/>
  <c r="D297" i="2"/>
  <c r="C297" i="2"/>
  <c r="B297" i="2"/>
  <c r="P296" i="2"/>
  <c r="N296" i="2"/>
  <c r="P279" i="2"/>
  <c r="O279" i="2"/>
  <c r="N279" i="2"/>
  <c r="L279" i="2"/>
  <c r="K279" i="2"/>
  <c r="J279" i="2"/>
  <c r="I279" i="2"/>
  <c r="H279" i="2"/>
  <c r="G279" i="2"/>
  <c r="F279" i="2"/>
  <c r="E279" i="2"/>
  <c r="D279" i="2"/>
  <c r="C279" i="2"/>
  <c r="B279" i="2"/>
  <c r="P278" i="2"/>
  <c r="N278" i="2"/>
  <c r="P263" i="2"/>
  <c r="O263" i="2"/>
  <c r="N263" i="2"/>
  <c r="L263" i="2"/>
  <c r="K263" i="2"/>
  <c r="J263" i="2"/>
  <c r="I263" i="2"/>
  <c r="H263" i="2"/>
  <c r="G263" i="2"/>
  <c r="F263" i="2"/>
  <c r="E263" i="2"/>
  <c r="D263" i="2"/>
  <c r="C263" i="2"/>
  <c r="B263" i="2"/>
  <c r="P262" i="2"/>
  <c r="N262" i="2"/>
  <c r="P236" i="2"/>
  <c r="O236" i="2"/>
  <c r="N236" i="2"/>
  <c r="L236" i="2"/>
  <c r="K236" i="2"/>
  <c r="J236" i="2"/>
  <c r="I236" i="2"/>
  <c r="H236" i="2"/>
  <c r="G236" i="2"/>
  <c r="F236" i="2"/>
  <c r="E236" i="2"/>
  <c r="D236" i="2"/>
  <c r="C236" i="2"/>
  <c r="B236" i="2"/>
  <c r="P235" i="2"/>
  <c r="N235" i="2"/>
  <c r="P209" i="2"/>
  <c r="O209" i="2"/>
  <c r="N209" i="2"/>
  <c r="L209" i="2"/>
  <c r="K209" i="2"/>
  <c r="J209" i="2"/>
  <c r="I209" i="2"/>
  <c r="H209" i="2"/>
  <c r="G209" i="2"/>
  <c r="F209" i="2"/>
  <c r="E209" i="2"/>
  <c r="D209" i="2"/>
  <c r="C209" i="2"/>
  <c r="B209" i="2"/>
  <c r="P208" i="2"/>
  <c r="N208" i="2"/>
  <c r="L210" i="2"/>
  <c r="M210" i="2"/>
  <c r="P94" i="2"/>
  <c r="O94" i="2"/>
  <c r="N94" i="2"/>
  <c r="L94" i="2"/>
  <c r="K94" i="2"/>
  <c r="J94" i="2"/>
  <c r="I94" i="2"/>
  <c r="H94" i="2"/>
  <c r="G94" i="2"/>
  <c r="F94" i="2"/>
  <c r="E94" i="2"/>
  <c r="D94" i="2"/>
  <c r="C94" i="2"/>
  <c r="B94" i="2"/>
  <c r="P93" i="2"/>
  <c r="N93" i="2"/>
  <c r="P65" i="2"/>
  <c r="O65" i="2"/>
  <c r="N65" i="2"/>
  <c r="L65" i="2"/>
  <c r="K65" i="2"/>
  <c r="J65" i="2"/>
  <c r="I65" i="2"/>
  <c r="H65" i="2"/>
  <c r="G65" i="2"/>
  <c r="F65" i="2"/>
  <c r="E65" i="2"/>
  <c r="D65" i="2"/>
  <c r="C65" i="2"/>
  <c r="B65" i="2"/>
  <c r="P64" i="2"/>
  <c r="N64" i="2"/>
  <c r="P35" i="2"/>
  <c r="P34" i="2"/>
  <c r="N34" i="2"/>
  <c r="O35" i="2"/>
  <c r="N35" i="2"/>
  <c r="L35" i="2"/>
  <c r="K35" i="2"/>
  <c r="J35" i="2"/>
  <c r="I35" i="2"/>
  <c r="H35" i="2"/>
  <c r="G35" i="2"/>
  <c r="F35" i="2"/>
  <c r="E35" i="2"/>
  <c r="D35" i="2"/>
  <c r="C35" i="2"/>
  <c r="B35" i="2"/>
  <c r="L433" i="2"/>
  <c r="L434" i="2"/>
  <c r="L435" i="2"/>
  <c r="L436" i="2"/>
  <c r="L437" i="2"/>
  <c r="L438" i="2"/>
  <c r="L439" i="2"/>
  <c r="L440" i="2"/>
  <c r="F415" i="2"/>
  <c r="G415" i="2"/>
  <c r="H415" i="2"/>
  <c r="I415" i="2"/>
  <c r="J415" i="2"/>
  <c r="E415" i="2"/>
  <c r="B57" i="2"/>
  <c r="L7" i="2"/>
  <c r="L8" i="2"/>
  <c r="L9" i="2"/>
  <c r="L10" i="2"/>
  <c r="L11" i="2"/>
  <c r="L12" i="2"/>
  <c r="L13" i="2"/>
  <c r="L14" i="2"/>
  <c r="L15" i="2"/>
  <c r="L16" i="2"/>
  <c r="L211" i="2"/>
  <c r="L212" i="2"/>
  <c r="L213" i="2"/>
  <c r="L214" i="2"/>
  <c r="L215" i="2"/>
  <c r="L216" i="2"/>
  <c r="L217" i="2"/>
  <c r="L218" i="2"/>
  <c r="L219" i="2"/>
  <c r="L220" i="2"/>
  <c r="O78" i="2" l="1"/>
  <c r="N82" i="2"/>
  <c r="N78" i="2"/>
  <c r="N85" i="2"/>
  <c r="O85" i="2"/>
  <c r="O86" i="2"/>
  <c r="N86" i="2"/>
  <c r="O84" i="2"/>
  <c r="N84" i="2"/>
  <c r="N81" i="2"/>
  <c r="O81" i="2"/>
  <c r="O87" i="2"/>
  <c r="N87" i="2"/>
  <c r="O79" i="2"/>
  <c r="N79" i="2"/>
  <c r="O83" i="2"/>
  <c r="N83" i="2"/>
  <c r="M484" i="2"/>
  <c r="L484" i="2"/>
  <c r="K491" i="2" l="1"/>
  <c r="J491" i="2"/>
  <c r="I491" i="2"/>
  <c r="H491" i="2"/>
  <c r="G491" i="2"/>
  <c r="F491" i="2"/>
  <c r="M491" i="2" l="1"/>
  <c r="N491" i="2"/>
  <c r="O4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180" i="2"/>
  <c r="L181" i="2"/>
  <c r="L182" i="2"/>
  <c r="L183" i="2"/>
  <c r="L184" i="2"/>
  <c r="L185" i="2"/>
  <c r="L186" i="2"/>
  <c r="L187" i="2"/>
  <c r="L188" i="2"/>
  <c r="L189" i="2"/>
  <c r="L190" i="2"/>
  <c r="L148" i="2"/>
  <c r="L150" i="2"/>
  <c r="L151" i="2"/>
  <c r="L152" i="2"/>
  <c r="L153" i="2"/>
  <c r="L154" i="2"/>
  <c r="L155" i="2"/>
  <c r="L156" i="2"/>
  <c r="L157" i="2"/>
  <c r="L158" i="2"/>
  <c r="L159" i="2"/>
  <c r="L160" i="2"/>
  <c r="L138" i="2"/>
  <c r="L139" i="2"/>
  <c r="L140" i="2"/>
  <c r="L141" i="2"/>
  <c r="L142" i="2"/>
  <c r="L143" i="2"/>
  <c r="L144" i="2"/>
  <c r="L145" i="2"/>
  <c r="L146" i="2"/>
  <c r="L147" i="2"/>
  <c r="L137" i="2"/>
  <c r="L136" i="2" l="1"/>
  <c r="L179" i="2"/>
  <c r="D477" i="2"/>
  <c r="D476" i="2"/>
  <c r="D468" i="2"/>
  <c r="D450" i="2"/>
  <c r="D442" i="2"/>
  <c r="D451" i="2" l="1"/>
  <c r="K478" i="2" l="1"/>
  <c r="J478" i="2"/>
  <c r="I478" i="2"/>
  <c r="H478" i="2"/>
  <c r="G478" i="2"/>
  <c r="F478" i="2"/>
  <c r="E478" i="2"/>
  <c r="K477" i="2"/>
  <c r="J477" i="2"/>
  <c r="I477" i="2"/>
  <c r="H477" i="2"/>
  <c r="G477" i="2"/>
  <c r="F477" i="2"/>
  <c r="E477" i="2"/>
  <c r="K476" i="2"/>
  <c r="J476" i="2"/>
  <c r="I476" i="2"/>
  <c r="H476" i="2"/>
  <c r="G476" i="2"/>
  <c r="F476" i="2"/>
  <c r="E476" i="2"/>
  <c r="D478" i="2"/>
  <c r="K474" i="2"/>
  <c r="J474" i="2"/>
  <c r="I474" i="2"/>
  <c r="H474" i="2"/>
  <c r="G474" i="2"/>
  <c r="F474" i="2"/>
  <c r="E474" i="2"/>
  <c r="K473" i="2"/>
  <c r="J473" i="2"/>
  <c r="I473" i="2"/>
  <c r="H473" i="2"/>
  <c r="G473" i="2"/>
  <c r="F473" i="2"/>
  <c r="E473" i="2"/>
  <c r="K472" i="2"/>
  <c r="J472" i="2"/>
  <c r="I472" i="2"/>
  <c r="H472" i="2"/>
  <c r="G472" i="2"/>
  <c r="F472" i="2"/>
  <c r="E472" i="2"/>
  <c r="K471" i="2"/>
  <c r="J471" i="2"/>
  <c r="I471" i="2"/>
  <c r="H471" i="2"/>
  <c r="G471" i="2"/>
  <c r="F471" i="2"/>
  <c r="E471" i="2"/>
  <c r="K470" i="2"/>
  <c r="J470" i="2"/>
  <c r="I470" i="2"/>
  <c r="H470" i="2"/>
  <c r="G470" i="2"/>
  <c r="F470" i="2"/>
  <c r="E470" i="2"/>
  <c r="K469" i="2"/>
  <c r="J469" i="2"/>
  <c r="I469" i="2"/>
  <c r="H469" i="2"/>
  <c r="G469" i="2"/>
  <c r="F469" i="2"/>
  <c r="E469" i="2"/>
  <c r="K468" i="2"/>
  <c r="J468" i="2"/>
  <c r="I468" i="2"/>
  <c r="H468" i="2"/>
  <c r="G468" i="2"/>
  <c r="F468" i="2"/>
  <c r="E468" i="2"/>
  <c r="D474" i="2"/>
  <c r="D473" i="2"/>
  <c r="D472" i="2"/>
  <c r="D471" i="2"/>
  <c r="D470" i="2"/>
  <c r="D469" i="2"/>
  <c r="M466" i="2"/>
  <c r="L466" i="2"/>
  <c r="M465" i="2"/>
  <c r="L465" i="2"/>
  <c r="M464" i="2"/>
  <c r="L464" i="2"/>
  <c r="M463" i="2"/>
  <c r="L463" i="2"/>
  <c r="M462" i="2"/>
  <c r="L462" i="2"/>
  <c r="M461" i="2"/>
  <c r="L461" i="2"/>
  <c r="M460" i="2"/>
  <c r="L460" i="2"/>
  <c r="M459" i="2"/>
  <c r="L459" i="2"/>
  <c r="N474" i="2" l="1"/>
  <c r="O474" i="2"/>
  <c r="O476" i="2"/>
  <c r="N476" i="2"/>
  <c r="O473" i="2"/>
  <c r="N473" i="2"/>
  <c r="O471" i="2"/>
  <c r="N471" i="2"/>
  <c r="N470" i="2"/>
  <c r="O470" i="2"/>
  <c r="O477" i="2"/>
  <c r="N477" i="2"/>
  <c r="O472" i="2"/>
  <c r="N472" i="2"/>
  <c r="O469" i="2"/>
  <c r="N469" i="2"/>
  <c r="O468" i="2"/>
  <c r="N468" i="2"/>
  <c r="O478" i="2"/>
  <c r="N478" i="2"/>
  <c r="G475" i="2"/>
  <c r="H475" i="2"/>
  <c r="J467" i="2"/>
  <c r="H467" i="2"/>
  <c r="M473" i="2"/>
  <c r="M477" i="2"/>
  <c r="G467" i="2"/>
  <c r="E475" i="2"/>
  <c r="J475" i="2"/>
  <c r="D475" i="2"/>
  <c r="M469" i="2"/>
  <c r="E467" i="2"/>
  <c r="M470" i="2"/>
  <c r="I475" i="2"/>
  <c r="F467" i="2"/>
  <c r="F475" i="2"/>
  <c r="D467" i="2"/>
  <c r="I467" i="2"/>
  <c r="M471" i="2"/>
  <c r="K467" i="2"/>
  <c r="K475" i="2"/>
  <c r="M468" i="2"/>
  <c r="M476" i="2"/>
  <c r="M478" i="2"/>
  <c r="M472" i="2"/>
  <c r="J452" i="2"/>
  <c r="I452" i="2"/>
  <c r="H452" i="2"/>
  <c r="G452" i="2"/>
  <c r="F452" i="2"/>
  <c r="E452" i="2"/>
  <c r="D452" i="2"/>
  <c r="D449" i="2" s="1"/>
  <c r="K452" i="2"/>
  <c r="K451" i="2"/>
  <c r="J451" i="2"/>
  <c r="I451" i="2"/>
  <c r="H451" i="2"/>
  <c r="G451" i="2"/>
  <c r="F451" i="2"/>
  <c r="E451" i="2"/>
  <c r="K450" i="2"/>
  <c r="J450" i="2"/>
  <c r="I450" i="2"/>
  <c r="H450" i="2"/>
  <c r="G450" i="2"/>
  <c r="F450" i="2"/>
  <c r="E450" i="2"/>
  <c r="K448" i="2"/>
  <c r="J448" i="2"/>
  <c r="I448" i="2"/>
  <c r="H448" i="2"/>
  <c r="G448" i="2"/>
  <c r="F448" i="2"/>
  <c r="E448" i="2"/>
  <c r="K447" i="2"/>
  <c r="J447" i="2"/>
  <c r="I447" i="2"/>
  <c r="H447" i="2"/>
  <c r="G447" i="2"/>
  <c r="F447" i="2"/>
  <c r="E447" i="2"/>
  <c r="K446" i="2"/>
  <c r="J446" i="2"/>
  <c r="I446" i="2"/>
  <c r="H446" i="2"/>
  <c r="G446" i="2"/>
  <c r="F446" i="2"/>
  <c r="E446" i="2"/>
  <c r="K445" i="2"/>
  <c r="J445" i="2"/>
  <c r="I445" i="2"/>
  <c r="H445" i="2"/>
  <c r="G445" i="2"/>
  <c r="F445" i="2"/>
  <c r="E445" i="2"/>
  <c r="K444" i="2"/>
  <c r="J444" i="2"/>
  <c r="I444" i="2"/>
  <c r="H444" i="2"/>
  <c r="G444" i="2"/>
  <c r="F444" i="2"/>
  <c r="E444" i="2"/>
  <c r="K443" i="2"/>
  <c r="J443" i="2"/>
  <c r="I443" i="2"/>
  <c r="H443" i="2"/>
  <c r="G443" i="2"/>
  <c r="F443" i="2"/>
  <c r="E443" i="2"/>
  <c r="K442" i="2"/>
  <c r="J442" i="2"/>
  <c r="I442" i="2"/>
  <c r="H442" i="2"/>
  <c r="G442" i="2"/>
  <c r="F442" i="2"/>
  <c r="E442" i="2"/>
  <c r="D448" i="2"/>
  <c r="D447" i="2"/>
  <c r="D446" i="2"/>
  <c r="D445" i="2"/>
  <c r="D444" i="2"/>
  <c r="D443" i="2"/>
  <c r="O444" i="2" l="1"/>
  <c r="N444" i="2"/>
  <c r="O447" i="2"/>
  <c r="N447" i="2"/>
  <c r="O446" i="2"/>
  <c r="N446" i="2"/>
  <c r="O443" i="2"/>
  <c r="N443" i="2"/>
  <c r="O448" i="2"/>
  <c r="N448" i="2"/>
  <c r="O445" i="2"/>
  <c r="N445" i="2"/>
  <c r="O442" i="2"/>
  <c r="N442" i="2"/>
  <c r="O451" i="2"/>
  <c r="N451" i="2"/>
  <c r="O450" i="2"/>
  <c r="N450" i="2"/>
  <c r="O452" i="2"/>
  <c r="N452" i="2"/>
  <c r="G449" i="2"/>
  <c r="F441" i="2"/>
  <c r="F449" i="2"/>
  <c r="E449" i="2"/>
  <c r="I449" i="2"/>
  <c r="H449" i="2"/>
  <c r="M442" i="2"/>
  <c r="J449" i="2"/>
  <c r="M451" i="2"/>
  <c r="M448" i="2"/>
  <c r="K449" i="2"/>
  <c r="M474" i="2"/>
  <c r="D441" i="2"/>
  <c r="M446" i="2"/>
  <c r="M450" i="2"/>
  <c r="M452" i="2"/>
  <c r="E441" i="2"/>
  <c r="G441" i="2"/>
  <c r="M447" i="2"/>
  <c r="H441" i="2"/>
  <c r="I441" i="2"/>
  <c r="M445" i="2"/>
  <c r="M444" i="2"/>
  <c r="M443" i="2"/>
  <c r="K441" i="2"/>
  <c r="J441" i="2"/>
  <c r="M534" i="2"/>
  <c r="L534" i="2"/>
  <c r="M438" i="2"/>
  <c r="M439" i="2"/>
  <c r="M440" i="2"/>
  <c r="E426" i="2" l="1"/>
  <c r="E427" i="2"/>
  <c r="E425" i="2"/>
  <c r="L421" i="2"/>
  <c r="E414" i="2"/>
  <c r="E413" i="2"/>
  <c r="E424" i="2" l="1"/>
  <c r="E412" i="2"/>
  <c r="L420" i="2"/>
  <c r="M420" i="2"/>
  <c r="M421" i="2"/>
  <c r="L422" i="2"/>
  <c r="M422" i="2"/>
  <c r="L423" i="2"/>
  <c r="M423" i="2"/>
  <c r="C180" i="2"/>
  <c r="C150" i="2"/>
  <c r="C137" i="2"/>
  <c r="K354" i="2" l="1"/>
  <c r="J354" i="2"/>
  <c r="I354" i="2"/>
  <c r="H354" i="2"/>
  <c r="G354" i="2"/>
  <c r="F354" i="2"/>
  <c r="E354" i="2"/>
  <c r="D354" i="2"/>
  <c r="B354" i="2"/>
  <c r="M342" i="2"/>
  <c r="L342" i="2"/>
  <c r="M316" i="2"/>
  <c r="L316" i="2"/>
  <c r="K323" i="2"/>
  <c r="J323" i="2"/>
  <c r="I323" i="2"/>
  <c r="H323" i="2"/>
  <c r="G323" i="2"/>
  <c r="F323" i="2"/>
  <c r="E323" i="2"/>
  <c r="D323" i="2"/>
  <c r="B323" i="2"/>
  <c r="K160" i="2"/>
  <c r="J160" i="2"/>
  <c r="I160" i="2"/>
  <c r="K159" i="2"/>
  <c r="J159" i="2"/>
  <c r="I159" i="2"/>
  <c r="K158" i="2"/>
  <c r="J158" i="2"/>
  <c r="I158" i="2"/>
  <c r="K157" i="2"/>
  <c r="J157" i="2"/>
  <c r="I157" i="2"/>
  <c r="K156" i="2"/>
  <c r="J156" i="2"/>
  <c r="I156" i="2"/>
  <c r="K155" i="2"/>
  <c r="J155" i="2"/>
  <c r="I155" i="2"/>
  <c r="K154" i="2"/>
  <c r="J154" i="2"/>
  <c r="I154" i="2"/>
  <c r="K153" i="2"/>
  <c r="J153" i="2"/>
  <c r="I153" i="2"/>
  <c r="K152" i="2"/>
  <c r="J152" i="2"/>
  <c r="I152" i="2"/>
  <c r="K151" i="2"/>
  <c r="J151" i="2"/>
  <c r="I151" i="2"/>
  <c r="K150" i="2"/>
  <c r="J150" i="2"/>
  <c r="I150" i="2"/>
  <c r="K148" i="2"/>
  <c r="J148" i="2"/>
  <c r="I148" i="2"/>
  <c r="K147" i="2"/>
  <c r="J147" i="2"/>
  <c r="I147" i="2"/>
  <c r="K146" i="2"/>
  <c r="J146" i="2"/>
  <c r="I146" i="2"/>
  <c r="K145" i="2"/>
  <c r="J145" i="2"/>
  <c r="I145" i="2"/>
  <c r="K144" i="2"/>
  <c r="J144" i="2"/>
  <c r="I144" i="2"/>
  <c r="K143" i="2"/>
  <c r="J143" i="2"/>
  <c r="I143" i="2"/>
  <c r="K142" i="2"/>
  <c r="J142" i="2"/>
  <c r="I142" i="2"/>
  <c r="K141" i="2"/>
  <c r="J141" i="2"/>
  <c r="I141" i="2"/>
  <c r="K140" i="2"/>
  <c r="J140" i="2"/>
  <c r="I140" i="2"/>
  <c r="K139" i="2"/>
  <c r="J139" i="2"/>
  <c r="I139" i="2"/>
  <c r="K138" i="2"/>
  <c r="J138" i="2"/>
  <c r="I138" i="2"/>
  <c r="K137" i="2"/>
  <c r="J137" i="2"/>
  <c r="I137" i="2"/>
  <c r="O354" i="2" l="1"/>
  <c r="N354" i="2"/>
  <c r="N323" i="2"/>
  <c r="O323" i="2"/>
  <c r="M354" i="2"/>
  <c r="J136" i="2"/>
  <c r="K136" i="2"/>
  <c r="M323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0" i="2"/>
  <c r="J189" i="2"/>
  <c r="J188" i="2"/>
  <c r="J187" i="2"/>
  <c r="J186" i="2"/>
  <c r="J185" i="2"/>
  <c r="J184" i="2"/>
  <c r="J183" i="2"/>
  <c r="J182" i="2"/>
  <c r="J181" i="2"/>
  <c r="J180" i="2"/>
  <c r="J179" i="2" l="1"/>
  <c r="K545" i="2" l="1"/>
  <c r="J545" i="2"/>
  <c r="I545" i="2"/>
  <c r="H545" i="2"/>
  <c r="G545" i="2"/>
  <c r="F545" i="2"/>
  <c r="K517" i="2"/>
  <c r="J517" i="2"/>
  <c r="I517" i="2"/>
  <c r="H517" i="2"/>
  <c r="G517" i="2"/>
  <c r="F517" i="2"/>
  <c r="M506" i="2"/>
  <c r="L506" i="2"/>
  <c r="M411" i="2"/>
  <c r="L411" i="2"/>
  <c r="J427" i="2"/>
  <c r="I427" i="2"/>
  <c r="H427" i="2"/>
  <c r="G427" i="2"/>
  <c r="F427" i="2"/>
  <c r="M117" i="2"/>
  <c r="L117" i="2"/>
  <c r="M105" i="2"/>
  <c r="L105" i="2"/>
  <c r="M76" i="2"/>
  <c r="L76" i="2"/>
  <c r="M46" i="2"/>
  <c r="L46" i="2"/>
  <c r="K57" i="2"/>
  <c r="D57" i="2"/>
  <c r="E57" i="2"/>
  <c r="F57" i="2"/>
  <c r="G57" i="2"/>
  <c r="H57" i="2"/>
  <c r="I57" i="2"/>
  <c r="J57" i="2"/>
  <c r="K27" i="2"/>
  <c r="M16" i="2"/>
  <c r="D27" i="2"/>
  <c r="E27" i="2"/>
  <c r="F27" i="2"/>
  <c r="G27" i="2"/>
  <c r="H27" i="2"/>
  <c r="I27" i="2"/>
  <c r="J27" i="2"/>
  <c r="B27" i="2"/>
  <c r="O545" i="2" l="1"/>
  <c r="N545" i="2"/>
  <c r="O517" i="2"/>
  <c r="N517" i="2"/>
  <c r="O57" i="2"/>
  <c r="N57" i="2"/>
  <c r="O27" i="2"/>
  <c r="N27" i="2"/>
  <c r="M517" i="2"/>
  <c r="M57" i="2"/>
  <c r="M545" i="2"/>
  <c r="M27" i="2"/>
  <c r="M87" i="2"/>
  <c r="M437" i="2"/>
  <c r="M436" i="2"/>
  <c r="M435" i="2"/>
  <c r="M434" i="2"/>
  <c r="M433" i="2"/>
  <c r="F271" i="2" l="1"/>
  <c r="G271" i="2"/>
  <c r="H271" i="2"/>
  <c r="I271" i="2"/>
  <c r="J271" i="2"/>
  <c r="K271" i="2"/>
  <c r="F272" i="2"/>
  <c r="G272" i="2"/>
  <c r="H272" i="2"/>
  <c r="I272" i="2"/>
  <c r="J272" i="2"/>
  <c r="K272" i="2"/>
  <c r="F273" i="2"/>
  <c r="G273" i="2"/>
  <c r="H273" i="2"/>
  <c r="I273" i="2"/>
  <c r="J273" i="2"/>
  <c r="K273" i="2"/>
  <c r="F274" i="2"/>
  <c r="G274" i="2"/>
  <c r="H274" i="2"/>
  <c r="I274" i="2"/>
  <c r="J274" i="2"/>
  <c r="K274" i="2"/>
  <c r="N274" i="2" l="1"/>
  <c r="N272" i="2"/>
  <c r="N271" i="2"/>
  <c r="N273" i="2"/>
  <c r="K427" i="2"/>
  <c r="K426" i="2"/>
  <c r="J426" i="2"/>
  <c r="I426" i="2"/>
  <c r="H426" i="2"/>
  <c r="G426" i="2"/>
  <c r="F426" i="2"/>
  <c r="K425" i="2"/>
  <c r="J425" i="2"/>
  <c r="I425" i="2"/>
  <c r="H425" i="2"/>
  <c r="G425" i="2"/>
  <c r="F425" i="2"/>
  <c r="K401" i="2"/>
  <c r="J401" i="2"/>
  <c r="I401" i="2"/>
  <c r="H401" i="2"/>
  <c r="G401" i="2"/>
  <c r="F401" i="2"/>
  <c r="E401" i="2"/>
  <c r="D401" i="2"/>
  <c r="K400" i="2"/>
  <c r="J400" i="2"/>
  <c r="I400" i="2"/>
  <c r="H400" i="2"/>
  <c r="G400" i="2"/>
  <c r="F400" i="2"/>
  <c r="E400" i="2"/>
  <c r="D400" i="2"/>
  <c r="K399" i="2"/>
  <c r="J399" i="2"/>
  <c r="I399" i="2"/>
  <c r="H399" i="2"/>
  <c r="G399" i="2"/>
  <c r="F399" i="2"/>
  <c r="E399" i="2"/>
  <c r="D399" i="2"/>
  <c r="K398" i="2"/>
  <c r="J398" i="2"/>
  <c r="I398" i="2"/>
  <c r="H398" i="2"/>
  <c r="G398" i="2"/>
  <c r="F398" i="2"/>
  <c r="E398" i="2"/>
  <c r="D398" i="2"/>
  <c r="K397" i="2"/>
  <c r="J397" i="2"/>
  <c r="I397" i="2"/>
  <c r="H397" i="2"/>
  <c r="G397" i="2"/>
  <c r="F397" i="2"/>
  <c r="E397" i="2"/>
  <c r="D397" i="2"/>
  <c r="K396" i="2"/>
  <c r="J396" i="2"/>
  <c r="I396" i="2"/>
  <c r="H396" i="2"/>
  <c r="G396" i="2"/>
  <c r="F396" i="2"/>
  <c r="E396" i="2"/>
  <c r="D396" i="2"/>
  <c r="K395" i="2"/>
  <c r="J395" i="2"/>
  <c r="I395" i="2"/>
  <c r="H395" i="2"/>
  <c r="G395" i="2"/>
  <c r="F395" i="2"/>
  <c r="E395" i="2"/>
  <c r="D395" i="2"/>
  <c r="K394" i="2"/>
  <c r="J394" i="2"/>
  <c r="I394" i="2"/>
  <c r="H394" i="2"/>
  <c r="G394" i="2"/>
  <c r="F394" i="2"/>
  <c r="E394" i="2"/>
  <c r="D394" i="2"/>
  <c r="M392" i="2"/>
  <c r="L392" i="2"/>
  <c r="M391" i="2"/>
  <c r="L391" i="2"/>
  <c r="M390" i="2"/>
  <c r="L390" i="2"/>
  <c r="M389" i="2"/>
  <c r="L389" i="2"/>
  <c r="M388" i="2"/>
  <c r="L388" i="2"/>
  <c r="M387" i="2"/>
  <c r="L387" i="2"/>
  <c r="M386" i="2"/>
  <c r="L386" i="2"/>
  <c r="M385" i="2"/>
  <c r="L385" i="2"/>
  <c r="M384" i="2"/>
  <c r="L384" i="2"/>
  <c r="K415" i="2"/>
  <c r="K202" i="2"/>
  <c r="I202" i="2"/>
  <c r="H202" i="2"/>
  <c r="G202" i="2"/>
  <c r="F202" i="2"/>
  <c r="E202" i="2"/>
  <c r="D202" i="2"/>
  <c r="C202" i="2"/>
  <c r="K189" i="2"/>
  <c r="I189" i="2"/>
  <c r="H189" i="2"/>
  <c r="G189" i="2"/>
  <c r="F189" i="2"/>
  <c r="E189" i="2"/>
  <c r="D189" i="2"/>
  <c r="C189" i="2"/>
  <c r="B189" i="2"/>
  <c r="H159" i="2"/>
  <c r="G159" i="2"/>
  <c r="F159" i="2"/>
  <c r="E159" i="2"/>
  <c r="D159" i="2"/>
  <c r="C159" i="2"/>
  <c r="H146" i="2"/>
  <c r="G146" i="2"/>
  <c r="F146" i="2"/>
  <c r="E146" i="2"/>
  <c r="D146" i="2"/>
  <c r="C146" i="2"/>
  <c r="B146" i="2"/>
  <c r="O427" i="2" l="1"/>
  <c r="N427" i="2"/>
  <c r="O426" i="2"/>
  <c r="N426" i="2"/>
  <c r="O425" i="2"/>
  <c r="N425" i="2"/>
  <c r="N415" i="2"/>
  <c r="O415" i="2"/>
  <c r="O394" i="2"/>
  <c r="N394" i="2"/>
  <c r="N396" i="2"/>
  <c r="O396" i="2"/>
  <c r="O398" i="2"/>
  <c r="N398" i="2"/>
  <c r="O399" i="2"/>
  <c r="N399" i="2"/>
  <c r="O400" i="2"/>
  <c r="N400" i="2"/>
  <c r="O401" i="2"/>
  <c r="N401" i="2"/>
  <c r="O395" i="2"/>
  <c r="N395" i="2"/>
  <c r="O397" i="2"/>
  <c r="N397" i="2"/>
  <c r="G424" i="2"/>
  <c r="H424" i="2"/>
  <c r="I424" i="2"/>
  <c r="J424" i="2"/>
  <c r="K424" i="2"/>
  <c r="F424" i="2"/>
  <c r="B202" i="2"/>
  <c r="B159" i="2"/>
  <c r="M427" i="2"/>
  <c r="M415" i="2"/>
  <c r="M425" i="2"/>
  <c r="M397" i="2"/>
  <c r="M395" i="2"/>
  <c r="F393" i="2"/>
  <c r="G393" i="2"/>
  <c r="E393" i="2"/>
  <c r="J393" i="2"/>
  <c r="D393" i="2"/>
  <c r="K393" i="2"/>
  <c r="M400" i="2"/>
  <c r="I393" i="2"/>
  <c r="H393" i="2"/>
  <c r="M426" i="2"/>
  <c r="M394" i="2"/>
  <c r="M396" i="2"/>
  <c r="M398" i="2"/>
  <c r="M399" i="2"/>
  <c r="M401" i="2"/>
  <c r="K291" i="2"/>
  <c r="J291" i="2"/>
  <c r="I291" i="2"/>
  <c r="H291" i="2"/>
  <c r="G291" i="2"/>
  <c r="F291" i="2"/>
  <c r="E291" i="2"/>
  <c r="D291" i="2"/>
  <c r="B291" i="2"/>
  <c r="K290" i="2"/>
  <c r="J290" i="2"/>
  <c r="I290" i="2"/>
  <c r="H290" i="2"/>
  <c r="G290" i="2"/>
  <c r="F290" i="2"/>
  <c r="E290" i="2"/>
  <c r="D290" i="2"/>
  <c r="B290" i="2"/>
  <c r="K289" i="2"/>
  <c r="J289" i="2"/>
  <c r="I289" i="2"/>
  <c r="H289" i="2"/>
  <c r="G289" i="2"/>
  <c r="F289" i="2"/>
  <c r="E289" i="2"/>
  <c r="D289" i="2"/>
  <c r="B289" i="2"/>
  <c r="K288" i="2"/>
  <c r="J288" i="2"/>
  <c r="I288" i="2"/>
  <c r="H288" i="2"/>
  <c r="G288" i="2"/>
  <c r="F288" i="2"/>
  <c r="E288" i="2"/>
  <c r="D288" i="2"/>
  <c r="B288" i="2"/>
  <c r="K287" i="2"/>
  <c r="J287" i="2"/>
  <c r="I287" i="2"/>
  <c r="H287" i="2"/>
  <c r="G287" i="2"/>
  <c r="F287" i="2"/>
  <c r="E287" i="2"/>
  <c r="D287" i="2"/>
  <c r="B287" i="2"/>
  <c r="M285" i="2"/>
  <c r="L285" i="2"/>
  <c r="M284" i="2"/>
  <c r="L284" i="2"/>
  <c r="M283" i="2"/>
  <c r="L283" i="2"/>
  <c r="M282" i="2"/>
  <c r="L282" i="2"/>
  <c r="M281" i="2"/>
  <c r="L281" i="2"/>
  <c r="M280" i="2"/>
  <c r="L280" i="2"/>
  <c r="K275" i="2"/>
  <c r="J275" i="2"/>
  <c r="J270" i="2" s="1"/>
  <c r="I275" i="2"/>
  <c r="I270" i="2" s="1"/>
  <c r="H275" i="2"/>
  <c r="H270" i="2" s="1"/>
  <c r="G275" i="2"/>
  <c r="G270" i="2" s="1"/>
  <c r="F275" i="2"/>
  <c r="F270" i="2" s="1"/>
  <c r="E275" i="2"/>
  <c r="D275" i="2"/>
  <c r="B275" i="2"/>
  <c r="E274" i="2"/>
  <c r="D274" i="2"/>
  <c r="B274" i="2"/>
  <c r="O274" i="2" s="1"/>
  <c r="E273" i="2"/>
  <c r="D273" i="2"/>
  <c r="B273" i="2"/>
  <c r="O273" i="2" s="1"/>
  <c r="E272" i="2"/>
  <c r="D272" i="2"/>
  <c r="B272" i="2"/>
  <c r="O272" i="2" s="1"/>
  <c r="E271" i="2"/>
  <c r="D271" i="2"/>
  <c r="B271" i="2"/>
  <c r="O271" i="2" s="1"/>
  <c r="K258" i="2"/>
  <c r="K257" i="2"/>
  <c r="K256" i="2"/>
  <c r="K255" i="2"/>
  <c r="K254" i="2"/>
  <c r="K253" i="2"/>
  <c r="K252" i="2"/>
  <c r="K251" i="2"/>
  <c r="K250" i="2"/>
  <c r="K249" i="2"/>
  <c r="J258" i="2"/>
  <c r="I258" i="2"/>
  <c r="H258" i="2"/>
  <c r="G258" i="2"/>
  <c r="F258" i="2"/>
  <c r="E258" i="2"/>
  <c r="D258" i="2"/>
  <c r="J257" i="2"/>
  <c r="I257" i="2"/>
  <c r="H257" i="2"/>
  <c r="G257" i="2"/>
  <c r="F257" i="2"/>
  <c r="E257" i="2"/>
  <c r="D257" i="2"/>
  <c r="J256" i="2"/>
  <c r="I256" i="2"/>
  <c r="H256" i="2"/>
  <c r="G256" i="2"/>
  <c r="F256" i="2"/>
  <c r="E256" i="2"/>
  <c r="D256" i="2"/>
  <c r="J255" i="2"/>
  <c r="I255" i="2"/>
  <c r="H255" i="2"/>
  <c r="G255" i="2"/>
  <c r="F255" i="2"/>
  <c r="E255" i="2"/>
  <c r="D255" i="2"/>
  <c r="J254" i="2"/>
  <c r="I254" i="2"/>
  <c r="H254" i="2"/>
  <c r="G254" i="2"/>
  <c r="F254" i="2"/>
  <c r="E254" i="2"/>
  <c r="D254" i="2"/>
  <c r="J253" i="2"/>
  <c r="I253" i="2"/>
  <c r="H253" i="2"/>
  <c r="G253" i="2"/>
  <c r="F253" i="2"/>
  <c r="E253" i="2"/>
  <c r="D253" i="2"/>
  <c r="J252" i="2"/>
  <c r="I252" i="2"/>
  <c r="H252" i="2"/>
  <c r="G252" i="2"/>
  <c r="F252" i="2"/>
  <c r="E252" i="2"/>
  <c r="D252" i="2"/>
  <c r="J251" i="2"/>
  <c r="I251" i="2"/>
  <c r="H251" i="2"/>
  <c r="G251" i="2"/>
  <c r="F251" i="2"/>
  <c r="E251" i="2"/>
  <c r="D251" i="2"/>
  <c r="J250" i="2"/>
  <c r="I250" i="2"/>
  <c r="H250" i="2"/>
  <c r="G250" i="2"/>
  <c r="F250" i="2"/>
  <c r="E250" i="2"/>
  <c r="D250" i="2"/>
  <c r="J249" i="2"/>
  <c r="I249" i="2"/>
  <c r="H249" i="2"/>
  <c r="G249" i="2"/>
  <c r="F249" i="2"/>
  <c r="E249" i="2"/>
  <c r="D249" i="2"/>
  <c r="B258" i="2"/>
  <c r="B257" i="2"/>
  <c r="B256" i="2"/>
  <c r="B255" i="2"/>
  <c r="B254" i="2"/>
  <c r="B253" i="2"/>
  <c r="B252" i="2"/>
  <c r="B251" i="2"/>
  <c r="B250" i="2"/>
  <c r="B249" i="2"/>
  <c r="M269" i="2"/>
  <c r="L269" i="2"/>
  <c r="M268" i="2"/>
  <c r="L268" i="2"/>
  <c r="M267" i="2"/>
  <c r="L267" i="2"/>
  <c r="M266" i="2"/>
  <c r="L266" i="2"/>
  <c r="M265" i="2"/>
  <c r="L265" i="2"/>
  <c r="M264" i="2"/>
  <c r="L264" i="2"/>
  <c r="M247" i="2"/>
  <c r="L247" i="2"/>
  <c r="M246" i="2"/>
  <c r="L246" i="2"/>
  <c r="M245" i="2"/>
  <c r="L245" i="2"/>
  <c r="M244" i="2"/>
  <c r="L244" i="2"/>
  <c r="M243" i="2"/>
  <c r="L243" i="2"/>
  <c r="M242" i="2"/>
  <c r="L242" i="2"/>
  <c r="M241" i="2"/>
  <c r="L241" i="2"/>
  <c r="M240" i="2"/>
  <c r="L240" i="2"/>
  <c r="M239" i="2"/>
  <c r="L239" i="2"/>
  <c r="M238" i="2"/>
  <c r="L238" i="2"/>
  <c r="M237" i="2"/>
  <c r="L237" i="2"/>
  <c r="N275" i="2" l="1"/>
  <c r="O289" i="2"/>
  <c r="N289" i="2"/>
  <c r="N291" i="2"/>
  <c r="O291" i="2"/>
  <c r="O290" i="2"/>
  <c r="N290" i="2"/>
  <c r="O288" i="2"/>
  <c r="N288" i="2"/>
  <c r="N287" i="2"/>
  <c r="O287" i="2"/>
  <c r="O275" i="2"/>
  <c r="O253" i="2"/>
  <c r="N253" i="2"/>
  <c r="O254" i="2"/>
  <c r="N254" i="2"/>
  <c r="O255" i="2"/>
  <c r="N255" i="2"/>
  <c r="N256" i="2"/>
  <c r="O256" i="2"/>
  <c r="O249" i="2"/>
  <c r="N249" i="2"/>
  <c r="O257" i="2"/>
  <c r="N257" i="2"/>
  <c r="O250" i="2"/>
  <c r="N250" i="2"/>
  <c r="O258" i="2"/>
  <c r="N258" i="2"/>
  <c r="O251" i="2"/>
  <c r="N251" i="2"/>
  <c r="N252" i="2"/>
  <c r="O252" i="2"/>
  <c r="K270" i="2"/>
  <c r="J248" i="2"/>
  <c r="M291" i="2"/>
  <c r="B286" i="2"/>
  <c r="J286" i="2"/>
  <c r="H248" i="2"/>
  <c r="M287" i="2"/>
  <c r="D286" i="2"/>
  <c r="H286" i="2"/>
  <c r="F286" i="2"/>
  <c r="M290" i="2"/>
  <c r="K286" i="2"/>
  <c r="E286" i="2"/>
  <c r="G286" i="2"/>
  <c r="I286" i="2"/>
  <c r="M289" i="2"/>
  <c r="M288" i="2"/>
  <c r="B248" i="2"/>
  <c r="M272" i="2"/>
  <c r="B270" i="2"/>
  <c r="D270" i="2"/>
  <c r="E270" i="2"/>
  <c r="M252" i="2"/>
  <c r="I248" i="2"/>
  <c r="D248" i="2"/>
  <c r="M256" i="2"/>
  <c r="F248" i="2"/>
  <c r="E248" i="2"/>
  <c r="G248" i="2"/>
  <c r="M271" i="2"/>
  <c r="M275" i="2"/>
  <c r="M274" i="2"/>
  <c r="M273" i="2"/>
  <c r="K248" i="2"/>
  <c r="M251" i="2"/>
  <c r="M255" i="2"/>
  <c r="M250" i="2"/>
  <c r="M254" i="2"/>
  <c r="M258" i="2"/>
  <c r="M249" i="2"/>
  <c r="M253" i="2"/>
  <c r="M257" i="2"/>
  <c r="K231" i="2"/>
  <c r="J231" i="2"/>
  <c r="I231" i="2"/>
  <c r="H231" i="2"/>
  <c r="G231" i="2"/>
  <c r="F231" i="2"/>
  <c r="E231" i="2"/>
  <c r="D231" i="2"/>
  <c r="B231" i="2"/>
  <c r="K230" i="2"/>
  <c r="J230" i="2"/>
  <c r="I230" i="2"/>
  <c r="H230" i="2"/>
  <c r="G230" i="2"/>
  <c r="F230" i="2"/>
  <c r="E230" i="2"/>
  <c r="D230" i="2"/>
  <c r="B230" i="2"/>
  <c r="K229" i="2"/>
  <c r="J229" i="2"/>
  <c r="I229" i="2"/>
  <c r="H229" i="2"/>
  <c r="G229" i="2"/>
  <c r="F229" i="2"/>
  <c r="E229" i="2"/>
  <c r="D229" i="2"/>
  <c r="B229" i="2"/>
  <c r="K228" i="2"/>
  <c r="J228" i="2"/>
  <c r="I228" i="2"/>
  <c r="H228" i="2"/>
  <c r="G228" i="2"/>
  <c r="F228" i="2"/>
  <c r="E228" i="2"/>
  <c r="D228" i="2"/>
  <c r="B228" i="2"/>
  <c r="K227" i="2"/>
  <c r="J227" i="2"/>
  <c r="I227" i="2"/>
  <c r="H227" i="2"/>
  <c r="G227" i="2"/>
  <c r="F227" i="2"/>
  <c r="E227" i="2"/>
  <c r="D227" i="2"/>
  <c r="B227" i="2"/>
  <c r="K226" i="2"/>
  <c r="J226" i="2"/>
  <c r="I226" i="2"/>
  <c r="H226" i="2"/>
  <c r="G226" i="2"/>
  <c r="F226" i="2"/>
  <c r="E226" i="2"/>
  <c r="D226" i="2"/>
  <c r="B226" i="2"/>
  <c r="K225" i="2"/>
  <c r="J225" i="2"/>
  <c r="I225" i="2"/>
  <c r="H225" i="2"/>
  <c r="G225" i="2"/>
  <c r="F225" i="2"/>
  <c r="E225" i="2"/>
  <c r="D225" i="2"/>
  <c r="B225" i="2"/>
  <c r="K224" i="2"/>
  <c r="J224" i="2"/>
  <c r="I224" i="2"/>
  <c r="H224" i="2"/>
  <c r="G224" i="2"/>
  <c r="F224" i="2"/>
  <c r="E224" i="2"/>
  <c r="D224" i="2"/>
  <c r="B224" i="2"/>
  <c r="K223" i="2"/>
  <c r="J223" i="2"/>
  <c r="I223" i="2"/>
  <c r="H223" i="2"/>
  <c r="G223" i="2"/>
  <c r="F223" i="2"/>
  <c r="E223" i="2"/>
  <c r="D223" i="2"/>
  <c r="B223" i="2"/>
  <c r="K222" i="2"/>
  <c r="J222" i="2"/>
  <c r="I222" i="2"/>
  <c r="H222" i="2"/>
  <c r="G222" i="2"/>
  <c r="F222" i="2"/>
  <c r="E222" i="2"/>
  <c r="D222" i="2"/>
  <c r="B222" i="2"/>
  <c r="M220" i="2"/>
  <c r="M218" i="2"/>
  <c r="M217" i="2"/>
  <c r="M216" i="2"/>
  <c r="M215" i="2"/>
  <c r="M214" i="2"/>
  <c r="M213" i="2"/>
  <c r="M219" i="2"/>
  <c r="M212" i="2"/>
  <c r="M211" i="2"/>
  <c r="N226" i="2" l="1"/>
  <c r="O226" i="2"/>
  <c r="O228" i="2"/>
  <c r="N228" i="2"/>
  <c r="O229" i="2"/>
  <c r="N229" i="2"/>
  <c r="N227" i="2"/>
  <c r="O227" i="2"/>
  <c r="N223" i="2"/>
  <c r="O223" i="2"/>
  <c r="O231" i="2"/>
  <c r="N231" i="2"/>
  <c r="N222" i="2"/>
  <c r="O222" i="2"/>
  <c r="N230" i="2"/>
  <c r="O230" i="2"/>
  <c r="O224" i="2"/>
  <c r="N224" i="2"/>
  <c r="O225" i="2"/>
  <c r="N225" i="2"/>
  <c r="E221" i="2"/>
  <c r="H221" i="2"/>
  <c r="G221" i="2"/>
  <c r="I221" i="2"/>
  <c r="F221" i="2"/>
  <c r="B221" i="2"/>
  <c r="J221" i="2"/>
  <c r="D221" i="2"/>
  <c r="K221" i="2"/>
  <c r="M230" i="2"/>
  <c r="M222" i="2"/>
  <c r="M225" i="2"/>
  <c r="M226" i="2"/>
  <c r="M231" i="2"/>
  <c r="M229" i="2"/>
  <c r="M228" i="2"/>
  <c r="M227" i="2"/>
  <c r="M224" i="2"/>
  <c r="M223" i="2"/>
  <c r="K544" i="2"/>
  <c r="J544" i="2"/>
  <c r="I544" i="2"/>
  <c r="H544" i="2"/>
  <c r="G544" i="2"/>
  <c r="F544" i="2"/>
  <c r="K543" i="2"/>
  <c r="J543" i="2"/>
  <c r="I543" i="2"/>
  <c r="H543" i="2"/>
  <c r="G543" i="2"/>
  <c r="F543" i="2"/>
  <c r="K542" i="2"/>
  <c r="J542" i="2"/>
  <c r="I542" i="2"/>
  <c r="H542" i="2"/>
  <c r="G542" i="2"/>
  <c r="F542" i="2"/>
  <c r="K541" i="2"/>
  <c r="J541" i="2"/>
  <c r="I541" i="2"/>
  <c r="H541" i="2"/>
  <c r="G541" i="2"/>
  <c r="F541" i="2"/>
  <c r="K540" i="2"/>
  <c r="J540" i="2"/>
  <c r="I540" i="2"/>
  <c r="H540" i="2"/>
  <c r="G540" i="2"/>
  <c r="F540" i="2"/>
  <c r="K539" i="2"/>
  <c r="J539" i="2"/>
  <c r="I539" i="2"/>
  <c r="H539" i="2"/>
  <c r="G539" i="2"/>
  <c r="F539" i="2"/>
  <c r="K538" i="2"/>
  <c r="J538" i="2"/>
  <c r="I538" i="2"/>
  <c r="H538" i="2"/>
  <c r="G538" i="2"/>
  <c r="F538" i="2"/>
  <c r="K537" i="2"/>
  <c r="J537" i="2"/>
  <c r="I537" i="2"/>
  <c r="H537" i="2"/>
  <c r="G537" i="2"/>
  <c r="F537" i="2"/>
  <c r="K536" i="2"/>
  <c r="J536" i="2"/>
  <c r="I536" i="2"/>
  <c r="H536" i="2"/>
  <c r="G536" i="2"/>
  <c r="F536" i="2"/>
  <c r="M533" i="2"/>
  <c r="L533" i="2"/>
  <c r="M532" i="2"/>
  <c r="L532" i="2"/>
  <c r="M531" i="2"/>
  <c r="L531" i="2"/>
  <c r="M530" i="2"/>
  <c r="L530" i="2"/>
  <c r="M529" i="2"/>
  <c r="L529" i="2"/>
  <c r="M528" i="2"/>
  <c r="L528" i="2"/>
  <c r="M527" i="2"/>
  <c r="L527" i="2"/>
  <c r="M526" i="2"/>
  <c r="L526" i="2"/>
  <c r="M525" i="2"/>
  <c r="L525" i="2"/>
  <c r="M524" i="2"/>
  <c r="L524" i="2"/>
  <c r="K516" i="2"/>
  <c r="J516" i="2"/>
  <c r="I516" i="2"/>
  <c r="H516" i="2"/>
  <c r="G516" i="2"/>
  <c r="F516" i="2"/>
  <c r="K515" i="2"/>
  <c r="J515" i="2"/>
  <c r="I515" i="2"/>
  <c r="H515" i="2"/>
  <c r="G515" i="2"/>
  <c r="F515" i="2"/>
  <c r="K514" i="2"/>
  <c r="J514" i="2"/>
  <c r="I514" i="2"/>
  <c r="H514" i="2"/>
  <c r="G514" i="2"/>
  <c r="F514" i="2"/>
  <c r="K513" i="2"/>
  <c r="J513" i="2"/>
  <c r="I513" i="2"/>
  <c r="H513" i="2"/>
  <c r="G513" i="2"/>
  <c r="F513" i="2"/>
  <c r="K512" i="2"/>
  <c r="J512" i="2"/>
  <c r="I512" i="2"/>
  <c r="H512" i="2"/>
  <c r="G512" i="2"/>
  <c r="F512" i="2"/>
  <c r="K511" i="2"/>
  <c r="J511" i="2"/>
  <c r="I511" i="2"/>
  <c r="H511" i="2"/>
  <c r="G511" i="2"/>
  <c r="F511" i="2"/>
  <c r="K510" i="2"/>
  <c r="J510" i="2"/>
  <c r="I510" i="2"/>
  <c r="H510" i="2"/>
  <c r="G510" i="2"/>
  <c r="F510" i="2"/>
  <c r="K509" i="2"/>
  <c r="J509" i="2"/>
  <c r="I509" i="2"/>
  <c r="H509" i="2"/>
  <c r="G509" i="2"/>
  <c r="F509" i="2"/>
  <c r="K508" i="2"/>
  <c r="J508" i="2"/>
  <c r="I508" i="2"/>
  <c r="H508" i="2"/>
  <c r="G508" i="2"/>
  <c r="F508" i="2"/>
  <c r="M505" i="2"/>
  <c r="L505" i="2"/>
  <c r="M504" i="2"/>
  <c r="L504" i="2"/>
  <c r="M503" i="2"/>
  <c r="L503" i="2"/>
  <c r="M502" i="2"/>
  <c r="L502" i="2"/>
  <c r="M501" i="2"/>
  <c r="L501" i="2"/>
  <c r="M500" i="2"/>
  <c r="L500" i="2"/>
  <c r="M499" i="2"/>
  <c r="L499" i="2"/>
  <c r="M498" i="2"/>
  <c r="L498" i="2"/>
  <c r="M497" i="2"/>
  <c r="L497" i="2"/>
  <c r="M496" i="2"/>
  <c r="L496" i="2"/>
  <c r="K414" i="2"/>
  <c r="J414" i="2"/>
  <c r="I414" i="2"/>
  <c r="H414" i="2"/>
  <c r="G414" i="2"/>
  <c r="F414" i="2"/>
  <c r="K413" i="2"/>
  <c r="J413" i="2"/>
  <c r="I413" i="2"/>
  <c r="H413" i="2"/>
  <c r="G413" i="2"/>
  <c r="F413" i="2"/>
  <c r="K379" i="2"/>
  <c r="J379" i="2"/>
  <c r="I379" i="2"/>
  <c r="H379" i="2"/>
  <c r="G379" i="2"/>
  <c r="F379" i="2"/>
  <c r="E379" i="2"/>
  <c r="K378" i="2"/>
  <c r="J378" i="2"/>
  <c r="I378" i="2"/>
  <c r="H378" i="2"/>
  <c r="G378" i="2"/>
  <c r="F378" i="2"/>
  <c r="E378" i="2"/>
  <c r="K377" i="2"/>
  <c r="J377" i="2"/>
  <c r="I377" i="2"/>
  <c r="H377" i="2"/>
  <c r="G377" i="2"/>
  <c r="F377" i="2"/>
  <c r="E377" i="2"/>
  <c r="K376" i="2"/>
  <c r="J376" i="2"/>
  <c r="I376" i="2"/>
  <c r="H376" i="2"/>
  <c r="G376" i="2"/>
  <c r="F376" i="2"/>
  <c r="E376" i="2"/>
  <c r="K375" i="2"/>
  <c r="J375" i="2"/>
  <c r="I375" i="2"/>
  <c r="H375" i="2"/>
  <c r="G375" i="2"/>
  <c r="F375" i="2"/>
  <c r="E375" i="2"/>
  <c r="K374" i="2"/>
  <c r="J374" i="2"/>
  <c r="I374" i="2"/>
  <c r="H374" i="2"/>
  <c r="G374" i="2"/>
  <c r="F374" i="2"/>
  <c r="E374" i="2"/>
  <c r="K373" i="2"/>
  <c r="J373" i="2"/>
  <c r="I373" i="2"/>
  <c r="H373" i="2"/>
  <c r="G373" i="2"/>
  <c r="F373" i="2"/>
  <c r="E373" i="2"/>
  <c r="K372" i="2"/>
  <c r="J372" i="2"/>
  <c r="I372" i="2"/>
  <c r="H372" i="2"/>
  <c r="G372" i="2"/>
  <c r="F372" i="2"/>
  <c r="E372" i="2"/>
  <c r="D379" i="2"/>
  <c r="D378" i="2"/>
  <c r="D377" i="2"/>
  <c r="D376" i="2"/>
  <c r="D375" i="2"/>
  <c r="D374" i="2"/>
  <c r="D373" i="2"/>
  <c r="D372" i="2"/>
  <c r="M488" i="2"/>
  <c r="L488" i="2"/>
  <c r="M487" i="2"/>
  <c r="L487" i="2"/>
  <c r="M486" i="2"/>
  <c r="L486" i="2"/>
  <c r="M485" i="2"/>
  <c r="L485" i="2"/>
  <c r="M483" i="2"/>
  <c r="L483" i="2"/>
  <c r="M410" i="2"/>
  <c r="L410" i="2"/>
  <c r="M409" i="2"/>
  <c r="L409" i="2"/>
  <c r="M408" i="2"/>
  <c r="L408" i="2"/>
  <c r="M370" i="2"/>
  <c r="L370" i="2"/>
  <c r="M369" i="2"/>
  <c r="L369" i="2"/>
  <c r="M368" i="2"/>
  <c r="L368" i="2"/>
  <c r="M367" i="2"/>
  <c r="L367" i="2"/>
  <c r="M366" i="2"/>
  <c r="L366" i="2"/>
  <c r="M365" i="2"/>
  <c r="L365" i="2"/>
  <c r="M364" i="2"/>
  <c r="L364" i="2"/>
  <c r="M363" i="2"/>
  <c r="L363" i="2"/>
  <c r="M362" i="2"/>
  <c r="L362" i="2"/>
  <c r="O536" i="2" l="1"/>
  <c r="N536" i="2"/>
  <c r="O540" i="2"/>
  <c r="N540" i="2"/>
  <c r="O544" i="2"/>
  <c r="N544" i="2"/>
  <c r="O543" i="2"/>
  <c r="N543" i="2"/>
  <c r="O538" i="2"/>
  <c r="N538" i="2"/>
  <c r="O537" i="2"/>
  <c r="N537" i="2"/>
  <c r="O541" i="2"/>
  <c r="N541" i="2"/>
  <c r="O539" i="2"/>
  <c r="N539" i="2"/>
  <c r="O542" i="2"/>
  <c r="N542" i="2"/>
  <c r="N511" i="2"/>
  <c r="O511" i="2"/>
  <c r="O515" i="2"/>
  <c r="N515" i="2"/>
  <c r="O509" i="2"/>
  <c r="N509" i="2"/>
  <c r="O514" i="2"/>
  <c r="N514" i="2"/>
  <c r="O508" i="2"/>
  <c r="N508" i="2"/>
  <c r="O512" i="2"/>
  <c r="N512" i="2"/>
  <c r="O516" i="2"/>
  <c r="N516" i="2"/>
  <c r="O510" i="2"/>
  <c r="N510" i="2"/>
  <c r="O513" i="2"/>
  <c r="N513" i="2"/>
  <c r="O414" i="2"/>
  <c r="N414" i="2"/>
  <c r="O413" i="2"/>
  <c r="N413" i="2"/>
  <c r="O378" i="2"/>
  <c r="N378" i="2"/>
  <c r="O377" i="2"/>
  <c r="N377" i="2"/>
  <c r="N375" i="2"/>
  <c r="O375" i="2"/>
  <c r="O374" i="2"/>
  <c r="N374" i="2"/>
  <c r="O373" i="2"/>
  <c r="N373" i="2"/>
  <c r="O379" i="2"/>
  <c r="N379" i="2"/>
  <c r="O376" i="2"/>
  <c r="N376" i="2"/>
  <c r="O372" i="2"/>
  <c r="N372" i="2"/>
  <c r="H412" i="2"/>
  <c r="G412" i="2"/>
  <c r="F412" i="2"/>
  <c r="I412" i="2"/>
  <c r="J412" i="2"/>
  <c r="K412" i="2"/>
  <c r="J507" i="2"/>
  <c r="H507" i="2"/>
  <c r="G507" i="2"/>
  <c r="I507" i="2"/>
  <c r="K507" i="2"/>
  <c r="F507" i="2"/>
  <c r="M542" i="2"/>
  <c r="M510" i="2"/>
  <c r="M541" i="2"/>
  <c r="H535" i="2"/>
  <c r="M543" i="2"/>
  <c r="M540" i="2"/>
  <c r="J535" i="2"/>
  <c r="I535" i="2"/>
  <c r="M537" i="2"/>
  <c r="F535" i="2"/>
  <c r="G535" i="2"/>
  <c r="M538" i="2"/>
  <c r="K535" i="2"/>
  <c r="M536" i="2"/>
  <c r="M544" i="2"/>
  <c r="M539" i="2"/>
  <c r="M379" i="2"/>
  <c r="M509" i="2"/>
  <c r="M514" i="2"/>
  <c r="M515" i="2"/>
  <c r="M511" i="2"/>
  <c r="M512" i="2"/>
  <c r="M508" i="2"/>
  <c r="M516" i="2"/>
  <c r="M513" i="2"/>
  <c r="M413" i="2"/>
  <c r="D371" i="2"/>
  <c r="E371" i="2"/>
  <c r="K371" i="2"/>
  <c r="I371" i="2"/>
  <c r="G371" i="2"/>
  <c r="J371" i="2"/>
  <c r="H371" i="2"/>
  <c r="F371" i="2"/>
  <c r="M375" i="2"/>
  <c r="M378" i="2"/>
  <c r="M374" i="2"/>
  <c r="M414" i="2"/>
  <c r="M372" i="2"/>
  <c r="M376" i="2"/>
  <c r="M373" i="2"/>
  <c r="M377" i="2"/>
  <c r="L116" i="2"/>
  <c r="L115" i="2"/>
  <c r="L114" i="2"/>
  <c r="L113" i="2"/>
  <c r="L112" i="2"/>
  <c r="L111" i="2"/>
  <c r="L110" i="2"/>
  <c r="L109" i="2"/>
  <c r="L108" i="2"/>
  <c r="L107" i="2"/>
  <c r="L343" i="2"/>
  <c r="L341" i="2"/>
  <c r="L340" i="2"/>
  <c r="L339" i="2"/>
  <c r="L338" i="2"/>
  <c r="L337" i="2"/>
  <c r="L336" i="2"/>
  <c r="L335" i="2"/>
  <c r="L334" i="2"/>
  <c r="L333" i="2"/>
  <c r="L332" i="2"/>
  <c r="L315" i="2"/>
  <c r="L314" i="2"/>
  <c r="L313" i="2"/>
  <c r="L312" i="2"/>
  <c r="L311" i="2"/>
  <c r="L310" i="2"/>
  <c r="L301" i="2"/>
  <c r="L300" i="2"/>
  <c r="L299" i="2"/>
  <c r="L298" i="2"/>
  <c r="L104" i="2"/>
  <c r="L103" i="2"/>
  <c r="L102" i="2"/>
  <c r="L101" i="2"/>
  <c r="L100" i="2"/>
  <c r="L99" i="2"/>
  <c r="L98" i="2"/>
  <c r="L97" i="2"/>
  <c r="L96" i="2"/>
  <c r="L95" i="2"/>
  <c r="L75" i="2"/>
  <c r="L74" i="2"/>
  <c r="L73" i="2"/>
  <c r="L72" i="2"/>
  <c r="L71" i="2"/>
  <c r="L70" i="2"/>
  <c r="L69" i="2"/>
  <c r="L68" i="2"/>
  <c r="L67" i="2"/>
  <c r="L45" i="2"/>
  <c r="L44" i="2"/>
  <c r="L43" i="2"/>
  <c r="L42" i="2"/>
  <c r="L41" i="2"/>
  <c r="L40" i="2"/>
  <c r="L39" i="2"/>
  <c r="L38" i="2"/>
  <c r="L37" i="2"/>
  <c r="L36" i="2"/>
  <c r="K355" i="2" l="1"/>
  <c r="J355" i="2"/>
  <c r="I355" i="2"/>
  <c r="H355" i="2"/>
  <c r="G355" i="2"/>
  <c r="F355" i="2"/>
  <c r="E355" i="2"/>
  <c r="D355" i="2"/>
  <c r="B355" i="2"/>
  <c r="K353" i="2"/>
  <c r="J353" i="2"/>
  <c r="I353" i="2"/>
  <c r="H353" i="2"/>
  <c r="G353" i="2"/>
  <c r="F353" i="2"/>
  <c r="E353" i="2"/>
  <c r="D353" i="2"/>
  <c r="B353" i="2"/>
  <c r="K352" i="2"/>
  <c r="J352" i="2"/>
  <c r="I352" i="2"/>
  <c r="H352" i="2"/>
  <c r="G352" i="2"/>
  <c r="F352" i="2"/>
  <c r="E352" i="2"/>
  <c r="D352" i="2"/>
  <c r="B352" i="2"/>
  <c r="K351" i="2"/>
  <c r="J351" i="2"/>
  <c r="I351" i="2"/>
  <c r="H351" i="2"/>
  <c r="G351" i="2"/>
  <c r="F351" i="2"/>
  <c r="E351" i="2"/>
  <c r="D351" i="2"/>
  <c r="B351" i="2"/>
  <c r="K350" i="2"/>
  <c r="J350" i="2"/>
  <c r="I350" i="2"/>
  <c r="H350" i="2"/>
  <c r="G350" i="2"/>
  <c r="F350" i="2"/>
  <c r="E350" i="2"/>
  <c r="D350" i="2"/>
  <c r="B350" i="2"/>
  <c r="K349" i="2"/>
  <c r="J349" i="2"/>
  <c r="I349" i="2"/>
  <c r="H349" i="2"/>
  <c r="G349" i="2"/>
  <c r="F349" i="2"/>
  <c r="E349" i="2"/>
  <c r="D349" i="2"/>
  <c r="B349" i="2"/>
  <c r="K348" i="2"/>
  <c r="J348" i="2"/>
  <c r="I348" i="2"/>
  <c r="H348" i="2"/>
  <c r="G348" i="2"/>
  <c r="F348" i="2"/>
  <c r="E348" i="2"/>
  <c r="D348" i="2"/>
  <c r="B348" i="2"/>
  <c r="K347" i="2"/>
  <c r="J347" i="2"/>
  <c r="I347" i="2"/>
  <c r="H347" i="2"/>
  <c r="G347" i="2"/>
  <c r="F347" i="2"/>
  <c r="E347" i="2"/>
  <c r="D347" i="2"/>
  <c r="B347" i="2"/>
  <c r="K346" i="2"/>
  <c r="J346" i="2"/>
  <c r="I346" i="2"/>
  <c r="H346" i="2"/>
  <c r="G346" i="2"/>
  <c r="F346" i="2"/>
  <c r="E346" i="2"/>
  <c r="D346" i="2"/>
  <c r="B346" i="2"/>
  <c r="K345" i="2"/>
  <c r="J345" i="2"/>
  <c r="I345" i="2"/>
  <c r="H345" i="2"/>
  <c r="G345" i="2"/>
  <c r="F345" i="2"/>
  <c r="E345" i="2"/>
  <c r="D345" i="2"/>
  <c r="B345" i="2"/>
  <c r="M343" i="2"/>
  <c r="M341" i="2"/>
  <c r="M340" i="2"/>
  <c r="M339" i="2"/>
  <c r="M338" i="2"/>
  <c r="M337" i="2"/>
  <c r="M336" i="2"/>
  <c r="M335" i="2"/>
  <c r="M334" i="2"/>
  <c r="M333" i="2"/>
  <c r="M332" i="2"/>
  <c r="M315" i="2"/>
  <c r="M314" i="2"/>
  <c r="M313" i="2"/>
  <c r="M312" i="2"/>
  <c r="M311" i="2"/>
  <c r="M310" i="2"/>
  <c r="M301" i="2"/>
  <c r="M300" i="2"/>
  <c r="M299" i="2"/>
  <c r="M298" i="2"/>
  <c r="O347" i="2" l="1"/>
  <c r="N347" i="2"/>
  <c r="O351" i="2"/>
  <c r="N351" i="2"/>
  <c r="N349" i="2"/>
  <c r="O349" i="2"/>
  <c r="N352" i="2"/>
  <c r="O352" i="2"/>
  <c r="N348" i="2"/>
  <c r="O348" i="2"/>
  <c r="O350" i="2"/>
  <c r="N350" i="2"/>
  <c r="O345" i="2"/>
  <c r="N345" i="2"/>
  <c r="N353" i="2"/>
  <c r="O353" i="2"/>
  <c r="O346" i="2"/>
  <c r="N346" i="2"/>
  <c r="O355" i="2"/>
  <c r="N355" i="2"/>
  <c r="M347" i="2"/>
  <c r="H344" i="2"/>
  <c r="F344" i="2"/>
  <c r="B344" i="2"/>
  <c r="G344" i="2"/>
  <c r="K344" i="2"/>
  <c r="M352" i="2"/>
  <c r="I344" i="2"/>
  <c r="D344" i="2"/>
  <c r="J344" i="2"/>
  <c r="M348" i="2"/>
  <c r="M350" i="2"/>
  <c r="M346" i="2"/>
  <c r="M351" i="2"/>
  <c r="M355" i="2"/>
  <c r="M345" i="2"/>
  <c r="M349" i="2"/>
  <c r="M353" i="2"/>
  <c r="E344" i="2"/>
  <c r="M116" i="2"/>
  <c r="M115" i="2"/>
  <c r="M114" i="2"/>
  <c r="M113" i="2"/>
  <c r="M112" i="2"/>
  <c r="M111" i="2"/>
  <c r="M110" i="2"/>
  <c r="M109" i="2"/>
  <c r="M108" i="2"/>
  <c r="M107" i="2"/>
  <c r="M104" i="2"/>
  <c r="M103" i="2"/>
  <c r="M102" i="2"/>
  <c r="M101" i="2"/>
  <c r="M100" i="2"/>
  <c r="M99" i="2"/>
  <c r="M98" i="2"/>
  <c r="M97" i="2"/>
  <c r="M96" i="2"/>
  <c r="M75" i="2"/>
  <c r="M74" i="2"/>
  <c r="M73" i="2"/>
  <c r="M72" i="2"/>
  <c r="M71" i="2"/>
  <c r="M70" i="2"/>
  <c r="M69" i="2"/>
  <c r="M68" i="2"/>
  <c r="M67" i="2"/>
  <c r="M78" i="2" l="1"/>
  <c r="M82" i="2"/>
  <c r="M86" i="2"/>
  <c r="M79" i="2"/>
  <c r="M83" i="2"/>
  <c r="M80" i="2"/>
  <c r="M81" i="2"/>
  <c r="M85" i="2"/>
  <c r="M84" i="2"/>
  <c r="M95" i="2"/>
  <c r="M45" i="2"/>
  <c r="M44" i="2"/>
  <c r="M43" i="2"/>
  <c r="M42" i="2"/>
  <c r="M41" i="2"/>
  <c r="M40" i="2"/>
  <c r="M39" i="2"/>
  <c r="M38" i="2"/>
  <c r="M37" i="2"/>
  <c r="M15" i="2"/>
  <c r="M14" i="2"/>
  <c r="M13" i="2"/>
  <c r="M12" i="2"/>
  <c r="M11" i="2"/>
  <c r="M10" i="2"/>
  <c r="M9" i="2"/>
  <c r="M8" i="2"/>
  <c r="M7" i="2"/>
  <c r="K322" i="2" l="1"/>
  <c r="J322" i="2"/>
  <c r="I322" i="2"/>
  <c r="H322" i="2"/>
  <c r="G322" i="2"/>
  <c r="F322" i="2"/>
  <c r="E322" i="2"/>
  <c r="D322" i="2"/>
  <c r="B322" i="2"/>
  <c r="K321" i="2"/>
  <c r="J321" i="2"/>
  <c r="I321" i="2"/>
  <c r="H321" i="2"/>
  <c r="G321" i="2"/>
  <c r="F321" i="2"/>
  <c r="E321" i="2"/>
  <c r="D321" i="2"/>
  <c r="B321" i="2"/>
  <c r="K320" i="2"/>
  <c r="J320" i="2"/>
  <c r="I320" i="2"/>
  <c r="H320" i="2"/>
  <c r="G320" i="2"/>
  <c r="F320" i="2"/>
  <c r="E320" i="2"/>
  <c r="D320" i="2"/>
  <c r="B320" i="2"/>
  <c r="K319" i="2"/>
  <c r="J319" i="2"/>
  <c r="I319" i="2"/>
  <c r="H319" i="2"/>
  <c r="G319" i="2"/>
  <c r="F319" i="2"/>
  <c r="E319" i="2"/>
  <c r="D319" i="2"/>
  <c r="B319" i="2"/>
  <c r="K318" i="2"/>
  <c r="J318" i="2"/>
  <c r="I318" i="2"/>
  <c r="H318" i="2"/>
  <c r="G318" i="2"/>
  <c r="F318" i="2"/>
  <c r="E318" i="2"/>
  <c r="D318" i="2"/>
  <c r="B318" i="2"/>
  <c r="K305" i="2"/>
  <c r="J305" i="2"/>
  <c r="I305" i="2"/>
  <c r="H305" i="2"/>
  <c r="G305" i="2"/>
  <c r="F305" i="2"/>
  <c r="E305" i="2"/>
  <c r="D305" i="2"/>
  <c r="B305" i="2"/>
  <c r="K304" i="2"/>
  <c r="J304" i="2"/>
  <c r="I304" i="2"/>
  <c r="H304" i="2"/>
  <c r="G304" i="2"/>
  <c r="F304" i="2"/>
  <c r="E304" i="2"/>
  <c r="D304" i="2"/>
  <c r="B304" i="2"/>
  <c r="K303" i="2"/>
  <c r="J303" i="2"/>
  <c r="I303" i="2"/>
  <c r="H303" i="2"/>
  <c r="G303" i="2"/>
  <c r="F303" i="2"/>
  <c r="E303" i="2"/>
  <c r="D303" i="2"/>
  <c r="B303" i="2"/>
  <c r="N319" i="2" l="1"/>
  <c r="O319" i="2"/>
  <c r="O318" i="2"/>
  <c r="N318" i="2"/>
  <c r="O320" i="2"/>
  <c r="N320" i="2"/>
  <c r="O321" i="2"/>
  <c r="N321" i="2"/>
  <c r="O322" i="2"/>
  <c r="N322" i="2"/>
  <c r="O303" i="2"/>
  <c r="N303" i="2"/>
  <c r="O304" i="2"/>
  <c r="N304" i="2"/>
  <c r="O305" i="2"/>
  <c r="N305" i="2"/>
  <c r="H317" i="2"/>
  <c r="I317" i="2"/>
  <c r="G317" i="2"/>
  <c r="B317" i="2"/>
  <c r="J317" i="2"/>
  <c r="E317" i="2"/>
  <c r="F317" i="2"/>
  <c r="D317" i="2"/>
  <c r="K317" i="2"/>
  <c r="M304" i="2"/>
  <c r="M320" i="2"/>
  <c r="M305" i="2"/>
  <c r="M321" i="2"/>
  <c r="M318" i="2"/>
  <c r="M322" i="2"/>
  <c r="M303" i="2"/>
  <c r="M319" i="2"/>
  <c r="K203" i="2"/>
  <c r="H200" i="2"/>
  <c r="K199" i="2"/>
  <c r="I198" i="2"/>
  <c r="D197" i="2"/>
  <c r="E196" i="2"/>
  <c r="E195" i="2"/>
  <c r="I194" i="2"/>
  <c r="H193" i="2"/>
  <c r="K190" i="2"/>
  <c r="I190" i="2"/>
  <c r="H186" i="2"/>
  <c r="G190" i="2"/>
  <c r="F187" i="2"/>
  <c r="E190" i="2"/>
  <c r="D188" i="2"/>
  <c r="C190" i="2"/>
  <c r="E158" i="2"/>
  <c r="F157" i="2"/>
  <c r="G156" i="2"/>
  <c r="H155" i="2"/>
  <c r="G150" i="2"/>
  <c r="H143" i="2"/>
  <c r="G144" i="2"/>
  <c r="F143" i="2"/>
  <c r="D143" i="2"/>
  <c r="C147" i="2"/>
  <c r="H142" i="2" l="1"/>
  <c r="K187" i="2"/>
  <c r="C183" i="2"/>
  <c r="I182" i="2"/>
  <c r="D183" i="2"/>
  <c r="H147" i="2"/>
  <c r="D187" i="2"/>
  <c r="G147" i="2"/>
  <c r="D138" i="2"/>
  <c r="G138" i="2"/>
  <c r="H144" i="2"/>
  <c r="K183" i="2"/>
  <c r="H138" i="2"/>
  <c r="H184" i="2"/>
  <c r="C141" i="2"/>
  <c r="D147" i="2"/>
  <c r="I180" i="2"/>
  <c r="I184" i="2"/>
  <c r="D141" i="2"/>
  <c r="D144" i="2"/>
  <c r="K200" i="2"/>
  <c r="H199" i="2"/>
  <c r="F200" i="2"/>
  <c r="E155" i="2"/>
  <c r="E154" i="2"/>
  <c r="C151" i="2"/>
  <c r="G199" i="2"/>
  <c r="E184" i="2"/>
  <c r="E187" i="2"/>
  <c r="E182" i="2"/>
  <c r="E151" i="2"/>
  <c r="E188" i="2"/>
  <c r="H151" i="2"/>
  <c r="G158" i="2"/>
  <c r="C145" i="2"/>
  <c r="H188" i="2"/>
  <c r="H158" i="2"/>
  <c r="D137" i="2"/>
  <c r="D140" i="2"/>
  <c r="D142" i="2"/>
  <c r="D145" i="2"/>
  <c r="E186" i="2"/>
  <c r="I188" i="2"/>
  <c r="C153" i="2"/>
  <c r="E180" i="2"/>
  <c r="I186" i="2"/>
  <c r="H140" i="2"/>
  <c r="G142" i="2"/>
  <c r="H180" i="2"/>
  <c r="E183" i="2"/>
  <c r="C187" i="2"/>
  <c r="G157" i="2"/>
  <c r="D156" i="2"/>
  <c r="E145" i="2"/>
  <c r="E141" i="2"/>
  <c r="E137" i="2"/>
  <c r="E139" i="2"/>
  <c r="E144" i="2"/>
  <c r="E140" i="2"/>
  <c r="E147" i="2"/>
  <c r="E142" i="2"/>
  <c r="E138" i="2"/>
  <c r="E143" i="2"/>
  <c r="D152" i="2"/>
  <c r="E152" i="2"/>
  <c r="H152" i="2"/>
  <c r="G152" i="2"/>
  <c r="G153" i="2"/>
  <c r="F137" i="2"/>
  <c r="C139" i="2"/>
  <c r="F141" i="2"/>
  <c r="C143" i="2"/>
  <c r="F145" i="2"/>
  <c r="D181" i="2"/>
  <c r="G183" i="2"/>
  <c r="D185" i="2"/>
  <c r="G187" i="2"/>
  <c r="D190" i="2"/>
  <c r="H153" i="2"/>
  <c r="H157" i="2"/>
  <c r="G137" i="2"/>
  <c r="D139" i="2"/>
  <c r="G141" i="2"/>
  <c r="G145" i="2"/>
  <c r="E199" i="2"/>
  <c r="G200" i="2"/>
  <c r="F180" i="2"/>
  <c r="C182" i="2"/>
  <c r="K182" i="2"/>
  <c r="H183" i="2"/>
  <c r="F184" i="2"/>
  <c r="C186" i="2"/>
  <c r="K186" i="2"/>
  <c r="H187" i="2"/>
  <c r="F188" i="2"/>
  <c r="F158" i="2"/>
  <c r="H137" i="2"/>
  <c r="F138" i="2"/>
  <c r="C140" i="2"/>
  <c r="H141" i="2"/>
  <c r="F142" i="2"/>
  <c r="C144" i="2"/>
  <c r="H145" i="2"/>
  <c r="F147" i="2"/>
  <c r="F199" i="2"/>
  <c r="I200" i="2"/>
  <c r="G180" i="2"/>
  <c r="E181" i="2"/>
  <c r="D182" i="2"/>
  <c r="I183" i="2"/>
  <c r="G184" i="2"/>
  <c r="E185" i="2"/>
  <c r="D186" i="2"/>
  <c r="I187" i="2"/>
  <c r="G188" i="2"/>
  <c r="F190" i="2"/>
  <c r="F139" i="2"/>
  <c r="G181" i="2"/>
  <c r="D153" i="2"/>
  <c r="G139" i="2"/>
  <c r="G143" i="2"/>
  <c r="H197" i="2"/>
  <c r="C200" i="2"/>
  <c r="K180" i="2"/>
  <c r="H181" i="2"/>
  <c r="F182" i="2"/>
  <c r="C184" i="2"/>
  <c r="K184" i="2"/>
  <c r="H185" i="2"/>
  <c r="F186" i="2"/>
  <c r="C188" i="2"/>
  <c r="K188" i="2"/>
  <c r="H190" i="2"/>
  <c r="K196" i="2"/>
  <c r="F181" i="2"/>
  <c r="F185" i="2"/>
  <c r="G197" i="2"/>
  <c r="G185" i="2"/>
  <c r="E153" i="2"/>
  <c r="C138" i="2"/>
  <c r="H139" i="2"/>
  <c r="F140" i="2"/>
  <c r="C142" i="2"/>
  <c r="F144" i="2"/>
  <c r="I197" i="2"/>
  <c r="D200" i="2"/>
  <c r="D180" i="2"/>
  <c r="I181" i="2"/>
  <c r="G182" i="2"/>
  <c r="D184" i="2"/>
  <c r="I185" i="2"/>
  <c r="G186" i="2"/>
  <c r="F153" i="2"/>
  <c r="E157" i="2"/>
  <c r="G140" i="2"/>
  <c r="E198" i="2"/>
  <c r="E200" i="2"/>
  <c r="C181" i="2"/>
  <c r="K181" i="2"/>
  <c r="H182" i="2"/>
  <c r="F183" i="2"/>
  <c r="C185" i="2"/>
  <c r="K185" i="2"/>
  <c r="D195" i="2"/>
  <c r="C196" i="2"/>
  <c r="F198" i="2"/>
  <c r="E203" i="2"/>
  <c r="D196" i="2"/>
  <c r="G198" i="2"/>
  <c r="I196" i="2"/>
  <c r="D199" i="2"/>
  <c r="E194" i="2"/>
  <c r="G201" i="2"/>
  <c r="F194" i="2"/>
  <c r="I193" i="2"/>
  <c r="I201" i="2"/>
  <c r="C194" i="2"/>
  <c r="K194" i="2"/>
  <c r="H195" i="2"/>
  <c r="F196" i="2"/>
  <c r="C198" i="2"/>
  <c r="K198" i="2"/>
  <c r="C203" i="2"/>
  <c r="B183" i="2"/>
  <c r="E193" i="2"/>
  <c r="D194" i="2"/>
  <c r="I195" i="2"/>
  <c r="G196" i="2"/>
  <c r="E197" i="2"/>
  <c r="D198" i="2"/>
  <c r="I199" i="2"/>
  <c r="E201" i="2"/>
  <c r="D203" i="2"/>
  <c r="F193" i="2"/>
  <c r="C195" i="2"/>
  <c r="K195" i="2"/>
  <c r="H196" i="2"/>
  <c r="F197" i="2"/>
  <c r="C199" i="2"/>
  <c r="F201" i="2"/>
  <c r="F203" i="2"/>
  <c r="G194" i="2"/>
  <c r="C193" i="2"/>
  <c r="K193" i="2"/>
  <c r="H194" i="2"/>
  <c r="F195" i="2"/>
  <c r="C197" i="2"/>
  <c r="K197" i="2"/>
  <c r="H198" i="2"/>
  <c r="C201" i="2"/>
  <c r="K201" i="2"/>
  <c r="H203" i="2"/>
  <c r="G193" i="2"/>
  <c r="G203" i="2"/>
  <c r="D193" i="2"/>
  <c r="G195" i="2"/>
  <c r="D201" i="2"/>
  <c r="I203" i="2"/>
  <c r="H201" i="2"/>
  <c r="D150" i="2"/>
  <c r="H156" i="2"/>
  <c r="C158" i="2"/>
  <c r="E150" i="2"/>
  <c r="C157" i="2"/>
  <c r="D158" i="2"/>
  <c r="C160" i="2"/>
  <c r="B142" i="2"/>
  <c r="H150" i="2"/>
  <c r="C152" i="2"/>
  <c r="D157" i="2"/>
  <c r="E160" i="2"/>
  <c r="H160" i="2"/>
  <c r="E156" i="2"/>
  <c r="F154" i="2"/>
  <c r="C154" i="2"/>
  <c r="F151" i="2"/>
  <c r="D154" i="2"/>
  <c r="C155" i="2"/>
  <c r="F160" i="2"/>
  <c r="G151" i="2"/>
  <c r="F152" i="2"/>
  <c r="D155" i="2"/>
  <c r="C156" i="2"/>
  <c r="G160" i="2"/>
  <c r="G154" i="2"/>
  <c r="F155" i="2"/>
  <c r="D151" i="2"/>
  <c r="H154" i="2"/>
  <c r="G155" i="2"/>
  <c r="F156" i="2"/>
  <c r="D160" i="2"/>
  <c r="F150" i="2"/>
  <c r="B199" i="2" l="1"/>
  <c r="B156" i="2"/>
  <c r="B203" i="2"/>
  <c r="B197" i="2"/>
  <c r="B152" i="2"/>
  <c r="B158" i="2"/>
  <c r="B155" i="2"/>
  <c r="B157" i="2"/>
  <c r="B198" i="2"/>
  <c r="B196" i="2"/>
  <c r="B150" i="2"/>
  <c r="B153" i="2"/>
  <c r="B200" i="2"/>
  <c r="B154" i="2"/>
  <c r="B193" i="2"/>
  <c r="B151" i="2"/>
  <c r="B195" i="2"/>
  <c r="B160" i="2"/>
  <c r="B201" i="2"/>
  <c r="B194" i="2"/>
  <c r="C179" i="2"/>
  <c r="E179" i="2"/>
  <c r="D179" i="2"/>
  <c r="G179" i="2"/>
  <c r="F179" i="2"/>
  <c r="K179" i="2"/>
  <c r="H179" i="2"/>
  <c r="I179" i="2"/>
  <c r="C136" i="2"/>
  <c r="G136" i="2"/>
  <c r="D136" i="2"/>
  <c r="I136" i="2"/>
  <c r="H136" i="2"/>
  <c r="E136" i="2"/>
  <c r="F136" i="2"/>
  <c r="B184" i="2"/>
  <c r="B139" i="2"/>
  <c r="B140" i="2"/>
  <c r="D148" i="2"/>
  <c r="C148" i="2"/>
  <c r="B143" i="2"/>
  <c r="F148" i="2"/>
  <c r="B187" i="2"/>
  <c r="E192" i="2"/>
  <c r="B185" i="2"/>
  <c r="B144" i="2"/>
  <c r="D192" i="2"/>
  <c r="F192" i="2"/>
  <c r="B190" i="2"/>
  <c r="B181" i="2"/>
  <c r="B188" i="2"/>
  <c r="B180" i="2"/>
  <c r="B186" i="2"/>
  <c r="B182" i="2"/>
  <c r="B145" i="2"/>
  <c r="B141" i="2"/>
  <c r="B147" i="2"/>
  <c r="B138" i="2"/>
  <c r="B137" i="2"/>
  <c r="H192" i="2"/>
  <c r="G192" i="2"/>
  <c r="K192" i="2"/>
  <c r="I192" i="2"/>
  <c r="H148" i="2"/>
  <c r="G148" i="2"/>
  <c r="E148" i="2"/>
  <c r="J50" i="2"/>
  <c r="J56" i="2"/>
  <c r="I53" i="2"/>
  <c r="H48" i="2"/>
  <c r="G54" i="2"/>
  <c r="F53" i="2"/>
  <c r="E55" i="2"/>
  <c r="D56" i="2"/>
  <c r="B56" i="2"/>
  <c r="J24" i="2"/>
  <c r="E22" i="2"/>
  <c r="B19" i="2"/>
  <c r="B192" i="2" l="1"/>
  <c r="B148" i="2"/>
  <c r="B179" i="2"/>
  <c r="B136" i="2"/>
  <c r="B50" i="2"/>
  <c r="B20" i="2"/>
  <c r="K56" i="2"/>
  <c r="M36" i="2"/>
  <c r="M6" i="2"/>
  <c r="B49" i="2"/>
  <c r="B55" i="2"/>
  <c r="B54" i="2"/>
  <c r="J54" i="2"/>
  <c r="F25" i="2"/>
  <c r="F302" i="2"/>
  <c r="G24" i="2"/>
  <c r="G302" i="2"/>
  <c r="H23" i="2"/>
  <c r="I22" i="2"/>
  <c r="I25" i="2"/>
  <c r="H55" i="2"/>
  <c r="B23" i="2"/>
  <c r="J21" i="2"/>
  <c r="J302" i="2"/>
  <c r="I18" i="2"/>
  <c r="J25" i="2"/>
  <c r="I55" i="2"/>
  <c r="D20" i="2"/>
  <c r="K20" i="2"/>
  <c r="J18" i="2"/>
  <c r="B51" i="2"/>
  <c r="J55" i="2"/>
  <c r="E19" i="2"/>
  <c r="B53" i="2"/>
  <c r="J53" i="2"/>
  <c r="F21" i="2"/>
  <c r="G25" i="2"/>
  <c r="D50" i="2"/>
  <c r="E53" i="2"/>
  <c r="G21" i="2"/>
  <c r="G19" i="2"/>
  <c r="K50" i="2"/>
  <c r="B24" i="2"/>
  <c r="H19" i="2"/>
  <c r="F26" i="2"/>
  <c r="B26" i="2"/>
  <c r="F20" i="2"/>
  <c r="F22" i="2"/>
  <c r="H26" i="2"/>
  <c r="E49" i="2"/>
  <c r="H51" i="2"/>
  <c r="D54" i="2"/>
  <c r="F18" i="2"/>
  <c r="G20" i="2"/>
  <c r="J22" i="2"/>
  <c r="J26" i="2"/>
  <c r="I51" i="2"/>
  <c r="H18" i="2"/>
  <c r="H20" i="2"/>
  <c r="H24" i="2"/>
  <c r="J49" i="2"/>
  <c r="J51" i="2"/>
  <c r="K54" i="2"/>
  <c r="F48" i="2"/>
  <c r="E20" i="2"/>
  <c r="D21" i="2"/>
  <c r="K21" i="2"/>
  <c r="I23" i="2"/>
  <c r="E48" i="2"/>
  <c r="H50" i="2"/>
  <c r="F51" i="2"/>
  <c r="E52" i="2"/>
  <c r="H54" i="2"/>
  <c r="F55" i="2"/>
  <c r="E56" i="2"/>
  <c r="B25" i="2"/>
  <c r="G18" i="2"/>
  <c r="F19" i="2"/>
  <c r="E21" i="2"/>
  <c r="D22" i="2"/>
  <c r="K22" i="2"/>
  <c r="J23" i="2"/>
  <c r="I24" i="2"/>
  <c r="H25" i="2"/>
  <c r="G26" i="2"/>
  <c r="D49" i="2"/>
  <c r="K49" i="2"/>
  <c r="I50" i="2"/>
  <c r="G51" i="2"/>
  <c r="D53" i="2"/>
  <c r="K53" i="2"/>
  <c r="I54" i="2"/>
  <c r="G55" i="2"/>
  <c r="D23" i="2"/>
  <c r="D24" i="2"/>
  <c r="I26" i="2"/>
  <c r="G56" i="2"/>
  <c r="D25" i="2"/>
  <c r="F49" i="2"/>
  <c r="E54" i="2"/>
  <c r="H56" i="2"/>
  <c r="B21" i="2"/>
  <c r="D18" i="2"/>
  <c r="K18" i="2"/>
  <c r="J19" i="2"/>
  <c r="I20" i="2"/>
  <c r="H21" i="2"/>
  <c r="G22" i="2"/>
  <c r="F23" i="2"/>
  <c r="E25" i="2"/>
  <c r="D26" i="2"/>
  <c r="K26" i="2"/>
  <c r="I48" i="2"/>
  <c r="G49" i="2"/>
  <c r="D51" i="2"/>
  <c r="K51" i="2"/>
  <c r="I52" i="2"/>
  <c r="G53" i="2"/>
  <c r="D55" i="2"/>
  <c r="K55" i="2"/>
  <c r="I56" i="2"/>
  <c r="F52" i="2"/>
  <c r="F56" i="2"/>
  <c r="E23" i="2"/>
  <c r="G48" i="2"/>
  <c r="E24" i="2"/>
  <c r="E50" i="2"/>
  <c r="H52" i="2"/>
  <c r="B22" i="2"/>
  <c r="E18" i="2"/>
  <c r="D19" i="2"/>
  <c r="K19" i="2"/>
  <c r="J20" i="2"/>
  <c r="I21" i="2"/>
  <c r="H22" i="2"/>
  <c r="G23" i="2"/>
  <c r="F24" i="2"/>
  <c r="E26" i="2"/>
  <c r="B48" i="2"/>
  <c r="J48" i="2"/>
  <c r="H49" i="2"/>
  <c r="F50" i="2"/>
  <c r="E51" i="2"/>
  <c r="B52" i="2"/>
  <c r="J52" i="2"/>
  <c r="H53" i="2"/>
  <c r="F54" i="2"/>
  <c r="K23" i="2"/>
  <c r="K24" i="2"/>
  <c r="G52" i="2"/>
  <c r="I19" i="2"/>
  <c r="K25" i="2"/>
  <c r="D48" i="2"/>
  <c r="K48" i="2"/>
  <c r="I49" i="2"/>
  <c r="G50" i="2"/>
  <c r="D52" i="2"/>
  <c r="K52" i="2"/>
  <c r="O49" i="2" l="1"/>
  <c r="N49" i="2"/>
  <c r="N56" i="2"/>
  <c r="O56" i="2"/>
  <c r="N52" i="2"/>
  <c r="O52" i="2"/>
  <c r="O54" i="2"/>
  <c r="N54" i="2"/>
  <c r="O53" i="2"/>
  <c r="N53" i="2"/>
  <c r="O50" i="2"/>
  <c r="N50" i="2"/>
  <c r="O55" i="2"/>
  <c r="N55" i="2"/>
  <c r="O51" i="2"/>
  <c r="N51" i="2"/>
  <c r="N48" i="2"/>
  <c r="O48" i="2"/>
  <c r="O26" i="2"/>
  <c r="N26" i="2"/>
  <c r="N20" i="2"/>
  <c r="O20" i="2"/>
  <c r="N24" i="2"/>
  <c r="O24" i="2"/>
  <c r="O25" i="2"/>
  <c r="N25" i="2"/>
  <c r="O19" i="2"/>
  <c r="N19" i="2"/>
  <c r="N18" i="2"/>
  <c r="O23" i="2"/>
  <c r="N23" i="2"/>
  <c r="O21" i="2"/>
  <c r="N21" i="2"/>
  <c r="O22" i="2"/>
  <c r="N22" i="2"/>
  <c r="J17" i="2"/>
  <c r="D17" i="2"/>
  <c r="F17" i="2"/>
  <c r="G17" i="2"/>
  <c r="H17" i="2"/>
  <c r="E17" i="2"/>
  <c r="I17" i="2"/>
  <c r="K17" i="2"/>
  <c r="B47" i="2"/>
  <c r="E47" i="2"/>
  <c r="G47" i="2"/>
  <c r="H47" i="2"/>
  <c r="J47" i="2"/>
  <c r="I47" i="2"/>
  <c r="K47" i="2"/>
  <c r="F47" i="2"/>
  <c r="D47" i="2"/>
  <c r="M50" i="2"/>
  <c r="M24" i="2"/>
  <c r="M56" i="2"/>
  <c r="M55" i="2"/>
  <c r="M23" i="2"/>
  <c r="M54" i="2"/>
  <c r="M53" i="2"/>
  <c r="M26" i="2"/>
  <c r="M18" i="2"/>
  <c r="M20" i="2"/>
  <c r="M48" i="2"/>
  <c r="M19" i="2"/>
  <c r="M51" i="2"/>
  <c r="M21" i="2"/>
  <c r="M22" i="2"/>
  <c r="M52" i="2"/>
  <c r="M25" i="2"/>
  <c r="M49" i="2"/>
  <c r="K302" i="2"/>
  <c r="I302" i="2"/>
  <c r="H302" i="2"/>
  <c r="D302" i="2"/>
  <c r="B302" i="2"/>
  <c r="E302" i="2"/>
  <c r="B18" i="2" l="1"/>
  <c r="O18" i="2" s="1"/>
  <c r="B17" i="2" l="1"/>
</calcChain>
</file>

<file path=xl/sharedStrings.xml><?xml version="1.0" encoding="utf-8"?>
<sst xmlns="http://schemas.openxmlformats.org/spreadsheetml/2006/main" count="644" uniqueCount="186">
  <si>
    <t>Dimension:</t>
  </si>
  <si>
    <t>Business</t>
  </si>
  <si>
    <t>Engineering</t>
  </si>
  <si>
    <t>Fine Arts</t>
  </si>
  <si>
    <t>LAS Humanities</t>
  </si>
  <si>
    <t>Health Prof</t>
  </si>
  <si>
    <t>LAS Social Sci</t>
  </si>
  <si>
    <t>Total Credit Hours:</t>
  </si>
  <si>
    <t>Student/Course Matrix (SCH)</t>
  </si>
  <si>
    <t>College of Course (columns):</t>
  </si>
  <si>
    <t>College of Student (rows):</t>
  </si>
  <si>
    <t>LAS NatSciMath</t>
  </si>
  <si>
    <t>Graduate Guest</t>
  </si>
  <si>
    <t>Morning</t>
  </si>
  <si>
    <t>Afternoon</t>
  </si>
  <si>
    <t>Evening</t>
  </si>
  <si>
    <t>meets 3 weekdays</t>
  </si>
  <si>
    <t>meets daily</t>
  </si>
  <si>
    <t>meets weekends</t>
  </si>
  <si>
    <t>Monday only</t>
  </si>
  <si>
    <t>Tuesday only</t>
  </si>
  <si>
    <t>Wednesday only</t>
  </si>
  <si>
    <t>Thursday only</t>
  </si>
  <si>
    <t>Friday only</t>
  </si>
  <si>
    <t>Weekend</t>
  </si>
  <si>
    <t>Mon, Wed, Fri</t>
  </si>
  <si>
    <t>Tuesday &amp; Thursday</t>
  </si>
  <si>
    <r>
      <t>LAS Other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</si>
  <si>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LAS Other includes Honors, Intensive English and LAS University Introductory Courses</t>
    </r>
  </si>
  <si>
    <r>
      <t>Total Headcount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:</t>
    </r>
  </si>
  <si>
    <t>Total SCH</t>
  </si>
  <si>
    <t>FTE Undergraduate</t>
  </si>
  <si>
    <t>FTE Graduate</t>
  </si>
  <si>
    <r>
      <t xml:space="preserve">1 </t>
    </r>
    <r>
      <rPr>
        <sz val="8"/>
        <color theme="1"/>
        <rFont val="Arial"/>
        <family val="2"/>
      </rPr>
      <t>Student FTE (full-time-equivalent) is based on a 12 hour Undergraduate load (1 FTE) and 9 hour Graduate load (1 FTE)</t>
    </r>
  </si>
  <si>
    <r>
      <t xml:space="preserve">LAS Other </t>
    </r>
    <r>
      <rPr>
        <b/>
        <sz val="8"/>
        <color theme="1"/>
        <rFont val="Arial"/>
        <family val="2"/>
      </rPr>
      <t>Student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</si>
  <si>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2  </t>
    </r>
    <r>
      <rPr>
        <sz val="8"/>
        <color theme="1"/>
        <rFont val="Arial"/>
        <family val="2"/>
      </rPr>
      <t xml:space="preserve">LAS Other </t>
    </r>
    <r>
      <rPr>
        <b/>
        <sz val="8"/>
        <color theme="1"/>
        <rFont val="Arial"/>
        <family val="2"/>
      </rPr>
      <t>Student</t>
    </r>
    <r>
      <rPr>
        <sz val="8"/>
        <color theme="1"/>
        <rFont val="Arial"/>
        <family val="2"/>
      </rPr>
      <t xml:space="preserve"> are LAS undecided majors, HS &amp; college guest, pre-med and inter-disciplinary degree majors </t>
    </r>
  </si>
  <si>
    <r>
      <t xml:space="preserve">LAS Other </t>
    </r>
    <r>
      <rPr>
        <b/>
        <sz val="8"/>
        <color theme="1"/>
        <rFont val="Arial"/>
        <family val="2"/>
      </rPr>
      <t>Student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</si>
  <si>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Student Headcount: students can be counted multiple times when enrolled in multiple classes</t>
    </r>
  </si>
  <si>
    <r>
      <t>Total Sections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:</t>
    </r>
  </si>
  <si>
    <r>
      <t>Other</t>
    </r>
    <r>
      <rPr>
        <vertAlign val="superscript"/>
        <sz val="8"/>
        <color theme="1"/>
        <rFont val="Arial"/>
        <family val="2"/>
      </rPr>
      <t>2</t>
    </r>
  </si>
  <si>
    <t>meets 1 weekday</t>
  </si>
  <si>
    <t>meets 2 weekdays</t>
  </si>
  <si>
    <t>LAS Nat.Sci &amp; Math</t>
  </si>
  <si>
    <r>
      <t>Total Headcount</t>
    </r>
    <r>
      <rPr>
        <vertAlign val="superscript"/>
        <sz val="8"/>
        <color theme="1"/>
        <rFont val="Arial"/>
        <family val="2"/>
      </rPr>
      <t>1</t>
    </r>
  </si>
  <si>
    <t>Total Headcount</t>
  </si>
  <si>
    <t>Business courses, were taken by Business majors)</t>
  </si>
  <si>
    <t>College of Business were taken by Business majors)</t>
  </si>
  <si>
    <t>college offered, what percent were taken by our majors?"</t>
  </si>
  <si>
    <t>college, where did they take their courses?"</t>
  </si>
  <si>
    <t>This table segment asks the question "Of the courses my</t>
  </si>
  <si>
    <t>This table segment asks the question "For the majors in my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</si>
  <si>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Time of day:  morning includes midnight to 11:59am, afternoon includes 12:00pm to 4:29pm, and evening includes 4:30pm to 11:59pm; arranged class sections excluded.</t>
    </r>
  </si>
  <si>
    <t>diff</t>
  </si>
  <si>
    <t>change in percent</t>
  </si>
  <si>
    <t>Lecture</t>
  </si>
  <si>
    <t>Lab</t>
  </si>
  <si>
    <t>Experiential</t>
  </si>
  <si>
    <t>Appointment Course</t>
  </si>
  <si>
    <t>Individual Research</t>
  </si>
  <si>
    <t>Activity Course</t>
  </si>
  <si>
    <t>Seminar</t>
  </si>
  <si>
    <t>Workshop</t>
  </si>
  <si>
    <t>Student Credit Hours</t>
  </si>
  <si>
    <t>Student headcount</t>
  </si>
  <si>
    <r>
      <t>Total Sections</t>
    </r>
    <r>
      <rPr>
        <b/>
        <sz val="8"/>
        <color theme="1"/>
        <rFont val="Arial"/>
        <family val="2"/>
      </rPr>
      <t>: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</si>
  <si>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Day of week excludes arranged courses and classes without day indicators; 2  Other includes non-standard day sets such as Monday-Tuesday-Wednesday.</t>
    </r>
  </si>
  <si>
    <r>
      <t xml:space="preserve">1 </t>
    </r>
    <r>
      <rPr>
        <sz val="8"/>
        <color theme="1"/>
        <rFont val="Arial"/>
        <family val="2"/>
      </rPr>
      <t>Student FTE (full-time-equivalent) = 12 hour Undergraduate load (1 FTE) and 9 hour Graduate load (1 FTE); 2 LAS Other includes Honors, Intensive English and LAS University Introductory Courses</t>
    </r>
  </si>
  <si>
    <t>0 - 99</t>
  </si>
  <si>
    <t>100-199</t>
  </si>
  <si>
    <t>200-299</t>
  </si>
  <si>
    <t>300-399</t>
  </si>
  <si>
    <t>400-499</t>
  </si>
  <si>
    <t>500-599</t>
  </si>
  <si>
    <t>600-699</t>
  </si>
  <si>
    <t>700-799</t>
  </si>
  <si>
    <t>800-899</t>
  </si>
  <si>
    <t>900-999</t>
  </si>
  <si>
    <t>100-299</t>
  </si>
  <si>
    <t>300-499</t>
  </si>
  <si>
    <t>500-799</t>
  </si>
  <si>
    <t>800-999</t>
  </si>
  <si>
    <t>Total SCH:</t>
  </si>
  <si>
    <r>
      <t xml:space="preserve">1 </t>
    </r>
    <r>
      <rPr>
        <sz val="8"/>
        <color theme="1"/>
        <rFont val="Arial"/>
        <family val="2"/>
      </rPr>
      <t>Census day is also referred to as the 20th day.</t>
    </r>
  </si>
  <si>
    <r>
      <t>Course Level Factbook for Fall Census</t>
    </r>
    <r>
      <rPr>
        <vertAlign val="superscript"/>
        <sz val="18"/>
        <color theme="1"/>
        <rFont val="Arial"/>
        <family val="2"/>
      </rPr>
      <t>1</t>
    </r>
    <r>
      <rPr>
        <sz val="24"/>
        <color theme="1"/>
        <rFont val="Arial"/>
        <family val="2"/>
      </rPr>
      <t xml:space="preserve"> Day</t>
    </r>
  </si>
  <si>
    <r>
      <t>Morning</t>
    </r>
    <r>
      <rPr>
        <vertAlign val="superscript"/>
        <sz val="8"/>
        <color theme="1"/>
        <rFont val="Arial"/>
        <family val="2"/>
      </rPr>
      <t>1</t>
    </r>
  </si>
  <si>
    <r>
      <t>meets 1 weekday</t>
    </r>
    <r>
      <rPr>
        <vertAlign val="superscript"/>
        <sz val="8"/>
        <color theme="1"/>
        <rFont val="Arial"/>
        <family val="2"/>
      </rPr>
      <t>1</t>
    </r>
  </si>
  <si>
    <t>college offered, how many were my college majors?"</t>
  </si>
  <si>
    <r>
      <t>student FTE</t>
    </r>
    <r>
      <rPr>
        <vertAlign val="superscript"/>
        <sz val="8"/>
        <color theme="1"/>
        <rFont val="Arial"/>
        <family val="2"/>
      </rPr>
      <t>1</t>
    </r>
  </si>
  <si>
    <t>Undergraduate FTE</t>
  </si>
  <si>
    <t>Graduate FTE</t>
  </si>
  <si>
    <t>hours were taken by Business majors)</t>
  </si>
  <si>
    <t>yellow shaded cells show student major &amp; college match</t>
  </si>
  <si>
    <t>* credit hours are rounded to the nearest integer.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</si>
  <si>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Day of week excludes arranged courses and classes without day indicators.</t>
    </r>
  </si>
  <si>
    <t>Table 7:  Day of Week by Course Offerings</t>
  </si>
  <si>
    <t>Table 9:  Course Method Offerings</t>
  </si>
  <si>
    <t>Table 11:  Online Course Offerings for Fall</t>
  </si>
  <si>
    <t>Table 13:  Student Credit Hours (SCH) for Online Course Offerings by Division</t>
  </si>
  <si>
    <r>
      <t>Total</t>
    </r>
    <r>
      <rPr>
        <b/>
        <sz val="8"/>
        <color theme="1"/>
        <rFont val="Arial"/>
        <family val="2"/>
      </rPr>
      <t>:</t>
    </r>
  </si>
  <si>
    <t>Main Campus</t>
  </si>
  <si>
    <t>West</t>
  </si>
  <si>
    <t>South</t>
  </si>
  <si>
    <t>Other</t>
  </si>
  <si>
    <t>Table 6:  Time of Day and Frequency of Weekdays by Course Offerings</t>
  </si>
  <si>
    <t>Table 11:  Online Only Course Offerings for Summer</t>
  </si>
  <si>
    <t>Table 12:  Online Only Course Offerings by Division</t>
  </si>
  <si>
    <t>Table 13:  Student Credit Hours (SCH) for Online Only Course Offerings by Division</t>
  </si>
  <si>
    <t>Honors/IIC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</si>
  <si>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LAS Other</t>
    </r>
    <r>
      <rPr>
        <b/>
        <sz val="8"/>
        <color theme="1"/>
        <rFont val="Arial"/>
        <family val="2"/>
      </rPr>
      <t xml:space="preserve"> Course</t>
    </r>
    <r>
      <rPr>
        <sz val="8"/>
        <color theme="1"/>
        <rFont val="Arial"/>
        <family val="2"/>
      </rPr>
      <t xml:space="preserve"> includes Honors,IIC, Intensive English and LAS University Introductory Courses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</si>
  <si>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LAS Other includes Honors, IIC, Intensive English and LAS University Introductory Courses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</si>
  <si>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LAS Other includes Honors, Intensive English and LAS University Introductory Courses. 2 Student Headcount: students can be counted multiple times when enrolled in multiple classes</t>
    </r>
  </si>
  <si>
    <t>LAS Other Course</t>
  </si>
  <si>
    <t>Honrs/IIC</t>
  </si>
  <si>
    <t>other</t>
  </si>
  <si>
    <t>Mon thru Fri</t>
  </si>
  <si>
    <t>Old Town</t>
  </si>
  <si>
    <t>Haysville</t>
  </si>
  <si>
    <t xml:space="preserve">Online </t>
  </si>
  <si>
    <t>non-Main Campus</t>
  </si>
  <si>
    <t>Online</t>
  </si>
  <si>
    <r>
      <rPr>
        <b/>
        <u/>
        <sz val="8"/>
        <color theme="1"/>
        <rFont val="Arial"/>
        <family val="2"/>
      </rPr>
      <t>Student Credit Hours</t>
    </r>
    <r>
      <rPr>
        <b/>
        <sz val="8"/>
        <color theme="1"/>
        <rFont val="Arial"/>
        <family val="2"/>
      </rPr>
      <t xml:space="preserve"> (SCH) by Location by Year on Fall Census</t>
    </r>
  </si>
  <si>
    <t>This file contains summary data at the university, college division unit and</t>
  </si>
  <si>
    <r>
      <rPr>
        <b/>
        <u/>
        <sz val="8"/>
        <color theme="1"/>
        <rFont val="Arial"/>
        <family val="2"/>
      </rPr>
      <t>Time of Day</t>
    </r>
    <r>
      <rPr>
        <b/>
        <u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of Course Offerings by Year on Fall Census</t>
    </r>
  </si>
  <si>
    <r>
      <rPr>
        <b/>
        <u/>
        <sz val="8"/>
        <color theme="1"/>
        <rFont val="Arial"/>
        <family val="2"/>
      </rPr>
      <t>Frequency of Weekdays</t>
    </r>
    <r>
      <rPr>
        <b/>
        <u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of Course Offerings by Year on Fall Census</t>
    </r>
  </si>
  <si>
    <r>
      <rPr>
        <b/>
        <u/>
        <sz val="8"/>
        <color theme="1"/>
        <rFont val="Arial"/>
        <family val="2"/>
      </rPr>
      <t>Day</t>
    </r>
    <r>
      <rPr>
        <b/>
        <u/>
        <vertAlign val="superscript"/>
        <sz val="8"/>
        <color theme="1"/>
        <rFont val="Arial"/>
        <family val="2"/>
      </rPr>
      <t>1</t>
    </r>
    <r>
      <rPr>
        <b/>
        <u/>
        <sz val="8"/>
        <color theme="1"/>
        <rFont val="Arial"/>
        <family val="2"/>
      </rPr>
      <t xml:space="preserve"> of Week</t>
    </r>
    <r>
      <rPr>
        <b/>
        <sz val="8"/>
        <color theme="1"/>
        <rFont val="Arial"/>
        <family val="2"/>
      </rPr>
      <t xml:space="preserve"> of Course Offerings by Year on Fall Census</t>
    </r>
  </si>
  <si>
    <r>
      <rPr>
        <b/>
        <u/>
        <sz val="8"/>
        <color theme="1"/>
        <rFont val="Arial"/>
        <family val="2"/>
      </rPr>
      <t>Course Sections</t>
    </r>
    <r>
      <rPr>
        <b/>
        <sz val="8"/>
        <color theme="1"/>
        <rFont val="Arial"/>
        <family val="2"/>
      </rPr>
      <t xml:space="preserve"> by Course Method by Year on Fall Census</t>
    </r>
  </si>
  <si>
    <r>
      <rPr>
        <b/>
        <u/>
        <sz val="8"/>
        <color theme="1"/>
        <rFont val="Arial"/>
        <family val="2"/>
      </rPr>
      <t>Student Credit Hours (SCH)</t>
    </r>
    <r>
      <rPr>
        <b/>
        <sz val="8"/>
        <color theme="1"/>
        <rFont val="Arial"/>
        <family val="2"/>
      </rPr>
      <t xml:space="preserve"> by Course Method by Year on Fall Census</t>
    </r>
  </si>
  <si>
    <t>student level for course related data on Fall Census.</t>
  </si>
  <si>
    <t>Table 2A:  Student FTE by College Division Course Offerings</t>
  </si>
  <si>
    <t>Table 3:  Student Credit Hours (SCH) by Student/Course Matrix on Summer Census</t>
  </si>
  <si>
    <t>Table 4:  Student Headcount by Student/Course Matrix on Summer Census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</si>
  <si>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LAS Other includes LAS Honors, Intensive English and LAS University Introductory Courses;  Other College Units include Honors &amp; Institute of Interdisciplinary Innovation.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</si>
  <si>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Student Headcount: students can be counted multiple times when enrolled in multiple classes</t>
    </r>
  </si>
  <si>
    <r>
      <rPr>
        <b/>
        <u/>
        <sz val="8"/>
        <color theme="1"/>
        <rFont val="Arial"/>
        <family val="2"/>
      </rPr>
      <t>Student FTE</t>
    </r>
    <r>
      <rPr>
        <b/>
        <u/>
        <vertAlign val="superscript"/>
        <sz val="8"/>
        <color theme="1"/>
        <rFont val="Arial"/>
        <family val="2"/>
      </rPr>
      <t>1</t>
    </r>
    <r>
      <rPr>
        <b/>
        <u/>
        <sz val="8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by College Division of Course by Year on Fall Census</t>
    </r>
  </si>
  <si>
    <r>
      <rPr>
        <b/>
        <u/>
        <sz val="8"/>
        <color theme="1"/>
        <rFont val="Arial"/>
        <family val="2"/>
      </rPr>
      <t>Student FTE</t>
    </r>
    <r>
      <rPr>
        <b/>
        <u/>
        <vertAlign val="superscript"/>
        <sz val="8"/>
        <color theme="1"/>
        <rFont val="Arial"/>
        <family val="2"/>
      </rPr>
      <t>1</t>
    </r>
    <r>
      <rPr>
        <b/>
        <u/>
        <sz val="8"/>
        <color theme="1"/>
        <rFont val="Arial"/>
        <family val="2"/>
      </rPr>
      <t xml:space="preserve"> by</t>
    </r>
    <r>
      <rPr>
        <b/>
        <sz val="8"/>
        <color theme="1"/>
        <rFont val="Arial"/>
        <family val="2"/>
      </rPr>
      <t xml:space="preserve"> Student Level and College Division Course by Year on Fall Census</t>
    </r>
  </si>
  <si>
    <t>Table 5B:  Student Credit Hours (SCH) by Course Level</t>
  </si>
  <si>
    <t>2020^</t>
  </si>
  <si>
    <t>^2020 Covid-19 Pandemic</t>
  </si>
  <si>
    <t>note: Multiple student headcount for students enrolled in multiple courses</t>
  </si>
  <si>
    <t>Table 1B: Demand (enrolled student headcount) for College Division Course Offerings</t>
  </si>
  <si>
    <r>
      <t>LAS Other</t>
    </r>
    <r>
      <rPr>
        <vertAlign val="superscript"/>
        <sz val="8"/>
        <color theme="1"/>
        <rFont val="Arial"/>
        <family val="2"/>
      </rPr>
      <t>2</t>
    </r>
  </si>
  <si>
    <t>Table 8A:  Class Sections by Course Type Offerings</t>
  </si>
  <si>
    <t>Table 8B:  Student Credit Hours (SCH) by Course Type Offerings</t>
  </si>
  <si>
    <t>Table 10A:  Class Sections by Campus Location</t>
  </si>
  <si>
    <t>Table 10B:  Student Credit Hours (SCH) by Campus Location</t>
  </si>
  <si>
    <t>Online SCH % of Total university SCH</t>
  </si>
  <si>
    <t>Total Sections</t>
  </si>
  <si>
    <t>Table 12:  Online Class Section Offerings by Division</t>
  </si>
  <si>
    <t>Table 1A:  Student Credit Hours* (SCH)  by College Division Course Offerings</t>
  </si>
  <si>
    <t>Table 5A:  Couse Class Section Offerings by Course Level</t>
  </si>
  <si>
    <t>Year of Fall Census</t>
  </si>
  <si>
    <t>Table 5C:  Couse Class Section Offerings by Course Level Groups</t>
  </si>
  <si>
    <t>Table 5D:  Student Credit Hours by Course Level Groups</t>
  </si>
  <si>
    <t>Mon &amp; Wed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</si>
  <si>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LAS Other</t>
    </r>
    <r>
      <rPr>
        <b/>
        <sz val="8"/>
        <color theme="1"/>
        <rFont val="Arial"/>
        <family val="2"/>
      </rPr>
      <t xml:space="preserve"> Course</t>
    </r>
    <r>
      <rPr>
        <sz val="8"/>
        <color theme="1"/>
        <rFont val="Arial"/>
        <family val="2"/>
      </rPr>
      <t xml:space="preserve"> includes Honors, Intensive English and LAS University Intro Courses;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LAS Other </t>
    </r>
    <r>
      <rPr>
        <b/>
        <sz val="8"/>
        <color theme="1"/>
        <rFont val="Arial"/>
        <family val="2"/>
      </rPr>
      <t>Student</t>
    </r>
    <r>
      <rPr>
        <sz val="8"/>
        <color theme="1"/>
        <rFont val="Arial"/>
        <family val="2"/>
      </rPr>
      <t xml:space="preserve"> are LAS undecided, HS &amp; college guest, pre-med &amp; interdisciplinary</t>
    </r>
  </si>
  <si>
    <t>[read this section horizontally]</t>
  </si>
  <si>
    <t>taken in the College of Business courses)</t>
  </si>
  <si>
    <t>[read this section vertically]</t>
  </si>
  <si>
    <t>% chg</t>
  </si>
  <si>
    <t>Hybrid</t>
  </si>
  <si>
    <t>In-person</t>
  </si>
  <si>
    <t>Table 2B:  Student Institutional FTE by College Division Course Offerings &amp; Level</t>
  </si>
  <si>
    <t>Table 2A:  Student Institutional FTE by College Division Course Offerings</t>
  </si>
  <si>
    <r>
      <rPr>
        <b/>
        <u/>
        <sz val="8"/>
        <color theme="1"/>
        <rFont val="Arial"/>
        <family val="2"/>
      </rPr>
      <t>FALL</t>
    </r>
    <r>
      <rPr>
        <b/>
        <sz val="8"/>
        <color theme="1"/>
        <rFont val="Arial"/>
        <family val="2"/>
      </rPr>
      <t xml:space="preserve"> Semester</t>
    </r>
  </si>
  <si>
    <t>Student Credit Hours (SCH) by College Division of Course Unit by Year on Fall Census</t>
  </si>
  <si>
    <t>pct chg 5/10 year</t>
  </si>
  <si>
    <t>10yr</t>
  </si>
  <si>
    <t>trend</t>
  </si>
  <si>
    <t>2025 to 2026</t>
  </si>
  <si>
    <t>2022-26</t>
  </si>
  <si>
    <t>2017-26</t>
  </si>
  <si>
    <t>Table 3:  Student Credit Hours (SCH) by Student/Course Matrix on Fall 2026 Census</t>
  </si>
  <si>
    <t>Table 4:  Student Headcount by Student/Course Matrix on Fall 2026 Census</t>
  </si>
  <si>
    <t>Education</t>
  </si>
  <si>
    <t>Honors</t>
  </si>
  <si>
    <t>IIC</t>
  </si>
  <si>
    <t>(example: of the 25,741 credit hours generated by</t>
  </si>
  <si>
    <t>courses offered by the College of Business, 22,814</t>
  </si>
  <si>
    <t>(example: 88.6% of all credit hours offered by the</t>
  </si>
  <si>
    <t>(example: of the 9,356 students who enrolled in College of</t>
  </si>
  <si>
    <t>Business courses, 8,019 were taken by Business majors)</t>
  </si>
  <si>
    <t>(example: 85.7% of all students enrolled in College of</t>
  </si>
  <si>
    <t>(example: 81% of courses taken by Business majors are</t>
  </si>
  <si>
    <t>Table 5A:  Course Class Section Offerings by Course Level</t>
  </si>
  <si>
    <t>Table 5C:  Course Class Section Offerings by Course Level Groups</t>
  </si>
  <si>
    <t>(example: 81.1% of courses taken by Business majors were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</si>
</sst>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;[Red]\-0.0%"/>
    <numFmt numFmtId="165" formatCode="0.0%"/>
    <numFmt numFmtId="166" formatCode="#,##0;[Red]\-#,##0"/>
    <numFmt numFmtId="167" formatCode="#,##0.0"/>
    <numFmt numFmtId="168" formatCode="###0"/>
    <numFmt numFmtId="169" formatCode="#,##0;[Red]#,##0"/>
  </numFmts>
  <fonts count="1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u/>
      <sz val="8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Arial"/>
      <family val="2"/>
    </font>
    <font>
      <vertAlign val="superscript"/>
      <sz val="8"/>
      <color theme="1"/>
      <name val="Arial"/>
      <family val="2"/>
    </font>
    <font>
      <b/>
      <u/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theme="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2" fillId="0" borderId="0"/>
    <xf numFmtId="0" fontId="13" fillId="0" borderId="0"/>
    <xf numFmtId="0" fontId="13" fillId="0" borderId="0"/>
  </cellStyleXfs>
  <cellXfs count="10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165" fontId="0" fillId="2" borderId="0" xfId="0" applyNumberFormat="1" applyFill="1"/>
    <xf numFmtId="165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textRotation="90"/>
    </xf>
    <xf numFmtId="9" fontId="0" fillId="5" borderId="0" xfId="0" applyNumberFormat="1" applyFill="1"/>
    <xf numFmtId="165" fontId="0" fillId="4" borderId="0" xfId="0" applyNumberFormat="1" applyFill="1"/>
    <xf numFmtId="0" fontId="0" fillId="0" borderId="0" xfId="0" applyAlignment="1">
      <alignment horizontal="center" textRotation="90"/>
    </xf>
    <xf numFmtId="0" fontId="7" fillId="0" borderId="0" xfId="0" applyFont="1"/>
    <xf numFmtId="0" fontId="10" fillId="0" borderId="0" xfId="0" applyFont="1" applyAlignment="1">
      <alignment horizontal="centerContinuous"/>
    </xf>
    <xf numFmtId="164" fontId="0" fillId="0" borderId="5" xfId="0" applyNumberForma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6" fontId="0" fillId="0" borderId="2" xfId="0" applyNumberFormat="1" applyBorder="1"/>
    <xf numFmtId="3" fontId="0" fillId="0" borderId="2" xfId="0" applyNumberFormat="1" applyBorder="1"/>
    <xf numFmtId="164" fontId="0" fillId="0" borderId="2" xfId="0" applyNumberFormat="1" applyBorder="1"/>
    <xf numFmtId="164" fontId="0" fillId="0" borderId="6" xfId="0" applyNumberFormat="1" applyBorder="1" applyAlignment="1">
      <alignment horizontal="right"/>
    </xf>
    <xf numFmtId="0" fontId="1" fillId="0" borderId="3" xfId="0" applyFont="1" applyBorder="1" applyAlignment="1">
      <alignment horizontal="centerContinuous" wrapText="1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/>
    <xf numFmtId="3" fontId="0" fillId="0" borderId="7" xfId="0" applyNumberFormat="1" applyBorder="1"/>
    <xf numFmtId="3" fontId="14" fillId="0" borderId="0" xfId="2" applyNumberFormat="1" applyFont="1" applyAlignment="1">
      <alignment horizontal="right" vertical="center"/>
    </xf>
    <xf numFmtId="3" fontId="14" fillId="4" borderId="0" xfId="2" applyNumberFormat="1" applyFont="1" applyFill="1" applyAlignment="1">
      <alignment horizontal="right" vertical="center"/>
    </xf>
    <xf numFmtId="3" fontId="14" fillId="0" borderId="0" xfId="1" applyNumberFormat="1" applyFont="1" applyAlignment="1">
      <alignment horizontal="right" vertical="center"/>
    </xf>
    <xf numFmtId="3" fontId="14" fillId="3" borderId="0" xfId="1" applyNumberFormat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3" fontId="14" fillId="0" borderId="0" xfId="3" applyNumberFormat="1" applyFont="1" applyAlignment="1">
      <alignment horizontal="right" vertical="center"/>
    </xf>
    <xf numFmtId="168" fontId="14" fillId="0" borderId="0" xfId="3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/>
    </xf>
    <xf numFmtId="167" fontId="0" fillId="0" borderId="0" xfId="0" applyNumberFormat="1"/>
    <xf numFmtId="167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7" xfId="0" applyNumberFormat="1" applyBorder="1"/>
    <xf numFmtId="3" fontId="14" fillId="3" borderId="0" xfId="2" applyNumberFormat="1" applyFont="1" applyFill="1" applyAlignment="1">
      <alignment horizontal="right" vertical="center"/>
    </xf>
    <xf numFmtId="169" fontId="0" fillId="0" borderId="4" xfId="0" applyNumberFormat="1" applyBorder="1"/>
    <xf numFmtId="169" fontId="0" fillId="0" borderId="2" xfId="0" applyNumberFormat="1" applyBorder="1"/>
    <xf numFmtId="0" fontId="0" fillId="0" borderId="2" xfId="0" applyBorder="1"/>
    <xf numFmtId="0" fontId="3" fillId="0" borderId="0" xfId="0" applyFont="1"/>
    <xf numFmtId="0" fontId="0" fillId="4" borderId="0" xfId="0" applyFill="1"/>
    <xf numFmtId="0" fontId="4" fillId="0" borderId="0" xfId="0" applyFont="1"/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167" fontId="0" fillId="0" borderId="0" xfId="0" applyNumberFormat="1" applyAlignment="1">
      <alignment horizontal="left"/>
    </xf>
    <xf numFmtId="167" fontId="0" fillId="6" borderId="0" xfId="0" applyNumberFormat="1" applyFill="1" applyAlignment="1">
      <alignment horizontal="right"/>
    </xf>
    <xf numFmtId="3" fontId="0" fillId="6" borderId="0" xfId="0" applyNumberFormat="1" applyFill="1"/>
    <xf numFmtId="169" fontId="0" fillId="6" borderId="2" xfId="0" applyNumberFormat="1" applyFill="1" applyBorder="1"/>
    <xf numFmtId="164" fontId="0" fillId="6" borderId="0" xfId="0" applyNumberFormat="1" applyFill="1" applyAlignment="1">
      <alignment horizontal="right"/>
    </xf>
    <xf numFmtId="0" fontId="0" fillId="6" borderId="0" xfId="0" applyFill="1" applyAlignment="1">
      <alignment horizontal="right"/>
    </xf>
    <xf numFmtId="165" fontId="0" fillId="6" borderId="0" xfId="0" applyNumberFormat="1" applyFill="1"/>
    <xf numFmtId="164" fontId="0" fillId="6" borderId="2" xfId="0" applyNumberFormat="1" applyFill="1" applyBorder="1"/>
    <xf numFmtId="166" fontId="0" fillId="6" borderId="2" xfId="0" applyNumberFormat="1" applyFill="1" applyBorder="1"/>
    <xf numFmtId="3" fontId="14" fillId="6" borderId="0" xfId="2" applyNumberFormat="1" applyFont="1" applyFill="1" applyAlignment="1">
      <alignment horizontal="right" vertical="center"/>
    </xf>
    <xf numFmtId="3" fontId="14" fillId="6" borderId="5" xfId="2" applyNumberFormat="1" applyFont="1" applyFill="1" applyBorder="1" applyAlignment="1">
      <alignment horizontal="right" vertical="center"/>
    </xf>
    <xf numFmtId="0" fontId="0" fillId="6" borderId="0" xfId="0" applyFill="1"/>
    <xf numFmtId="3" fontId="14" fillId="6" borderId="0" xfId="3" applyNumberFormat="1" applyFont="1" applyFill="1" applyAlignment="1">
      <alignment horizontal="right" vertical="center"/>
    </xf>
    <xf numFmtId="3" fontId="0" fillId="6" borderId="0" xfId="0" applyNumberFormat="1" applyFill="1" applyAlignment="1">
      <alignment horizontal="right"/>
    </xf>
    <xf numFmtId="0" fontId="0" fillId="6" borderId="2" xfId="0" applyFill="1" applyBorder="1"/>
    <xf numFmtId="168" fontId="14" fillId="6" borderId="0" xfId="3" applyNumberFormat="1" applyFont="1" applyFill="1" applyAlignment="1">
      <alignment horizontal="right" vertical="center"/>
    </xf>
    <xf numFmtId="9" fontId="0" fillId="6" borderId="0" xfId="0" applyNumberFormat="1" applyFill="1"/>
    <xf numFmtId="3" fontId="14" fillId="6" borderId="0" xfId="1" applyNumberFormat="1" applyFont="1" applyFill="1" applyAlignment="1">
      <alignment horizontal="right" vertical="center"/>
    </xf>
    <xf numFmtId="0" fontId="0" fillId="6" borderId="5" xfId="0" applyFill="1" applyBorder="1"/>
    <xf numFmtId="3" fontId="14" fillId="7" borderId="0" xfId="1" applyNumberFormat="1" applyFont="1" applyFill="1" applyAlignment="1">
      <alignment horizontal="right" vertical="center"/>
    </xf>
    <xf numFmtId="3" fontId="14" fillId="7" borderId="0" xfId="2" applyNumberFormat="1" applyFont="1" applyFill="1" applyAlignment="1">
      <alignment horizontal="right" vertical="center"/>
    </xf>
    <xf numFmtId="165" fontId="0" fillId="7" borderId="0" xfId="0" applyNumberFormat="1" applyFill="1"/>
    <xf numFmtId="9" fontId="0" fillId="7" borderId="0" xfId="0" applyNumberFormat="1" applyFill="1"/>
    <xf numFmtId="3" fontId="0" fillId="0" borderId="0" xfId="0" applyNumberFormat="1" applyAlignment="1">
      <alignment horizontal="center" textRotation="90"/>
    </xf>
    <xf numFmtId="3" fontId="0" fillId="0" borderId="0" xfId="0" applyNumberFormat="1" applyAlignment="1">
      <alignment horizontal="left" indent="2"/>
    </xf>
    <xf numFmtId="0" fontId="0" fillId="0" borderId="0" xfId="0" applyAlignment="1">
      <alignment horizontal="left" indent="2"/>
    </xf>
    <xf numFmtId="9" fontId="0" fillId="0" borderId="0" xfId="0" applyNumberFormat="1" applyAlignment="1">
      <alignment horizontal="left" indent="2"/>
    </xf>
    <xf numFmtId="165" fontId="0" fillId="0" borderId="0" xfId="0" applyNumberFormat="1" applyAlignment="1">
      <alignment horizontal="left" indent="2"/>
    </xf>
    <xf numFmtId="165" fontId="15" fillId="0" borderId="0" xfId="0" applyNumberFormat="1" applyFont="1" applyAlignment="1">
      <alignment horizontal="left" indent="2"/>
    </xf>
    <xf numFmtId="0" fontId="15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164" fontId="0" fillId="8" borderId="0" xfId="0" applyNumberFormat="1" applyFill="1" applyAlignment="1">
      <alignment horizontal="right"/>
    </xf>
    <xf numFmtId="0" fontId="1" fillId="9" borderId="0" xfId="0" applyFont="1" applyFill="1"/>
    <xf numFmtId="0" fontId="1" fillId="0" borderId="0" xfId="0" applyFont="1" applyAlignment="1">
      <alignment horizontal="centerContinuous" wrapText="1"/>
    </xf>
    <xf numFmtId="169" fontId="1" fillId="0" borderId="3" xfId="0" applyNumberFormat="1" applyFont="1" applyBorder="1" applyAlignment="1">
      <alignment horizontal="centerContinuous" wrapText="1"/>
    </xf>
    <xf numFmtId="0" fontId="1" fillId="0" borderId="1" xfId="0" quotePrefix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7" fontId="0" fillId="6" borderId="0" xfId="0" applyNumberFormat="1" applyFill="1"/>
    <xf numFmtId="0" fontId="0" fillId="10" borderId="0" xfId="0" applyFill="1" applyAlignment="1">
      <alignment horizontal="left" indent="2"/>
    </xf>
    <xf numFmtId="0" fontId="0" fillId="10" borderId="0" xfId="0" applyFill="1"/>
    <xf numFmtId="0" fontId="0" fillId="8" borderId="0" xfId="0" applyFill="1"/>
    <xf numFmtId="0" fontId="2" fillId="0" borderId="0" xfId="0" applyFont="1" applyAlignment="1">
      <alignment horizontal="centerContinuous"/>
    </xf>
    <xf numFmtId="167" fontId="0" fillId="8" borderId="0" xfId="0" applyNumberFormat="1" applyFill="1"/>
    <xf numFmtId="9" fontId="0" fillId="0" borderId="7" xfId="0" applyNumberForma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Continuous" wrapText="1"/>
    </xf>
    <xf numFmtId="164" fontId="0" fillId="0" borderId="7" xfId="0" applyNumberFormat="1" applyBorder="1" applyAlignment="1">
      <alignment horizontal="right"/>
    </xf>
    <xf numFmtId="164" fontId="0" fillId="6" borderId="7" xfId="0" applyNumberFormat="1" applyFill="1" applyBorder="1" applyAlignment="1">
      <alignment horizontal="right"/>
    </xf>
    <xf numFmtId="164" fontId="1" fillId="0" borderId="7" xfId="0" applyNumberFormat="1" applyFont="1" applyBorder="1" applyAlignment="1">
      <alignment horizontal="centerContinuous"/>
    </xf>
    <xf numFmtId="164" fontId="0" fillId="0" borderId="9" xfId="0" applyNumberFormat="1" applyBorder="1" applyAlignment="1">
      <alignment horizontal="right"/>
    </xf>
    <xf numFmtId="0" fontId="0" fillId="0" borderId="7" xfId="0" applyBorder="1"/>
  </cellXfs>
  <cellStyles count="4">
    <cellStyle name="Normal" xfId="0" builtinId="0"/>
    <cellStyle name="Normal_Sheet1" xfId="1" xr:uid="{00000000-0005-0000-0000-000001000000}"/>
    <cellStyle name="Normal_Sheet1_1" xfId="2" xr:uid="{00000000-0005-0000-0000-000002000000}"/>
    <cellStyle name="Normal_Sheet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88900</xdr:colOff>
      <xdr:row>136</xdr:row>
      <xdr:rowOff>50800</xdr:rowOff>
    </xdr:from>
    <xdr:to>
      <xdr:col>12</xdr:col>
      <xdr:colOff>88900</xdr:colOff>
      <xdr:row>146</xdr:row>
      <xdr:rowOff>107950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37A7CD7-9579-1AEC-B370-EEA3731A1473}"/>
            </a:ext>
          </a:extLst>
        </xdr:cNvPr>
        <xdr:cNvCxnSpPr/>
      </xdr:nvCxnSpPr>
      <xdr:spPr>
        <a:xfrm>
          <a:off x="6445250" y="21113750"/>
          <a:ext cx="0" cy="13906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88900</xdr:colOff>
      <xdr:row>148</xdr:row>
      <xdr:rowOff>63500</xdr:rowOff>
    </xdr:from>
    <xdr:to>
      <xdr:col>11</xdr:col>
      <xdr:colOff>361950</xdr:colOff>
      <xdr:row>148</xdr:row>
      <xdr:rowOff>76200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156E9150-2892-96BA-AD23-FCFE8FBADCA1}"/>
            </a:ext>
          </a:extLst>
        </xdr:cNvPr>
        <xdr:cNvCxnSpPr/>
      </xdr:nvCxnSpPr>
      <xdr:spPr>
        <a:xfrm>
          <a:off x="1771650" y="22713950"/>
          <a:ext cx="4502150" cy="12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88900</xdr:colOff>
      <xdr:row>179</xdr:row>
      <xdr:rowOff>63500</xdr:rowOff>
    </xdr:from>
    <xdr:to>
      <xdr:col>12</xdr:col>
      <xdr:colOff>88900</xdr:colOff>
      <xdr:row>189</xdr:row>
      <xdr:rowOff>82550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30112C4-BE1C-09F0-A253-B0E6C1C0E1FD}"/>
            </a:ext>
          </a:extLst>
        </xdr:cNvPr>
        <xdr:cNvCxnSpPr/>
      </xdr:nvCxnSpPr>
      <xdr:spPr>
        <a:xfrm>
          <a:off x="6445250" y="27920950"/>
          <a:ext cx="0" cy="13525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31750</xdr:colOff>
      <xdr:row>190</xdr:row>
      <xdr:rowOff>50800</xdr:rowOff>
    </xdr:from>
    <xdr:to>
      <xdr:col>11</xdr:col>
      <xdr:colOff>285750</xdr:colOff>
      <xdr:row>190</xdr:row>
      <xdr:rowOff>50800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1C2CA18-CD7F-41E4-86C8-82CC53F69A5E}"/>
            </a:ext>
          </a:extLst>
        </xdr:cNvPr>
        <xdr:cNvCxnSpPr/>
      </xdr:nvCxnSpPr>
      <xdr:spPr>
        <a:xfrm>
          <a:off x="1797050" y="29019500"/>
          <a:ext cx="43243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defaultColWidth="9.33203125" defaultRowHeight="10" x14ac:dyDescent="0.2"/>
  <cols>
    <col min="1" max="1" width="19" bestFit="1" customWidth="1"/>
    <col min="12" max="15" width="10.77734375" customWidth="1"/>
  </cols>
  <sheetData>
    <row r="1" spans="1:1" ht="29.5" x14ac:dyDescent="0.55000000000000004">
      <c r="A1" s="12" t="s">
        <v>83</v>
      </c>
    </row>
    <row r="2" spans="1:1" ht="12" x14ac:dyDescent="0.2">
      <c r="A2" s="22" t="s">
        <v>82</v>
      </c>
    </row>
    <row r="4" spans="1:1" ht="15.5" x14ac:dyDescent="0.35">
      <c r="A4" s="13" t="s">
        <v>121</v>
      </c>
    </row>
    <row r="5" spans="1:1" ht="15.5" x14ac:dyDescent="0.35">
      <c r="A5" s="13" t="s">
        <v>127</v>
      </c>
    </row>
    <row r="6" spans="1:1" ht="15.5" x14ac:dyDescent="0.35">
      <c r="A6" s="13"/>
    </row>
    <row r="7" spans="1:1" ht="20.149999999999999" customHeight="1" x14ac:dyDescent="0.35">
      <c r="A7" s="54" t="s">
        <v>148</v>
      </c>
    </row>
    <row r="8" spans="1:1" ht="20.149999999999999" customHeight="1" x14ac:dyDescent="0.35">
      <c r="A8" s="54" t="s">
        <v>139</v>
      </c>
    </row>
    <row r="9" spans="1:1" ht="20.149999999999999" customHeight="1" x14ac:dyDescent="0.35">
      <c r="A9" s="54" t="s">
        <v>162</v>
      </c>
    </row>
    <row r="10" spans="1:1" ht="20.149999999999999" customHeight="1" x14ac:dyDescent="0.35">
      <c r="A10" s="54" t="s">
        <v>161</v>
      </c>
    </row>
    <row r="11" spans="1:1" ht="20.149999999999999" customHeight="1" x14ac:dyDescent="0.35">
      <c r="A11" s="54" t="s">
        <v>129</v>
      </c>
    </row>
    <row r="12" spans="1:1" ht="20.149999999999999" customHeight="1" x14ac:dyDescent="0.35">
      <c r="A12" s="54" t="s">
        <v>130</v>
      </c>
    </row>
    <row r="13" spans="1:1" ht="20.149999999999999" customHeight="1" x14ac:dyDescent="0.35">
      <c r="A13" s="54" t="s">
        <v>149</v>
      </c>
    </row>
    <row r="14" spans="1:1" ht="20.149999999999999" customHeight="1" x14ac:dyDescent="0.35">
      <c r="A14" s="54" t="s">
        <v>135</v>
      </c>
    </row>
    <row r="15" spans="1:1" ht="20.149999999999999" customHeight="1" x14ac:dyDescent="0.35">
      <c r="A15" s="54" t="s">
        <v>151</v>
      </c>
    </row>
    <row r="16" spans="1:1" ht="20.149999999999999" customHeight="1" x14ac:dyDescent="0.35">
      <c r="A16" s="54" t="s">
        <v>152</v>
      </c>
    </row>
    <row r="17" spans="1:1" ht="20.149999999999999" customHeight="1" x14ac:dyDescent="0.35">
      <c r="A17" s="54" t="s">
        <v>103</v>
      </c>
    </row>
    <row r="18" spans="1:1" ht="20.149999999999999" customHeight="1" x14ac:dyDescent="0.35">
      <c r="A18" s="54" t="s">
        <v>94</v>
      </c>
    </row>
    <row r="19" spans="1:1" ht="20.149999999999999" customHeight="1" x14ac:dyDescent="0.35">
      <c r="A19" s="54" t="s">
        <v>141</v>
      </c>
    </row>
    <row r="20" spans="1:1" ht="20.149999999999999" customHeight="1" x14ac:dyDescent="0.35">
      <c r="A20" s="54" t="s">
        <v>142</v>
      </c>
    </row>
    <row r="21" spans="1:1" ht="20.149999999999999" customHeight="1" x14ac:dyDescent="0.35">
      <c r="A21" s="54" t="s">
        <v>95</v>
      </c>
    </row>
    <row r="22" spans="1:1" ht="20.149999999999999" customHeight="1" x14ac:dyDescent="0.35">
      <c r="A22" s="54" t="s">
        <v>143</v>
      </c>
    </row>
    <row r="23" spans="1:1" ht="20.149999999999999" customHeight="1" x14ac:dyDescent="0.35">
      <c r="A23" s="54" t="s">
        <v>144</v>
      </c>
    </row>
    <row r="24" spans="1:1" ht="20.149999999999999" customHeight="1" x14ac:dyDescent="0.35">
      <c r="A24" s="54" t="s">
        <v>104</v>
      </c>
    </row>
    <row r="25" spans="1:1" ht="20.149999999999999" customHeight="1" x14ac:dyDescent="0.35">
      <c r="A25" s="54" t="s">
        <v>105</v>
      </c>
    </row>
    <row r="26" spans="1:1" ht="20.149999999999999" customHeight="1" x14ac:dyDescent="0.35">
      <c r="A26" s="54" t="s">
        <v>106</v>
      </c>
    </row>
  </sheetData>
  <printOptions horizontalCentered="1"/>
  <pageMargins left="0.45" right="0.45" top="0.75" bottom="0.5" header="0.3" footer="0.3"/>
  <pageSetup orientation="landscape" r:id="rId1"/>
  <headerFooter>
    <oddHeader>&amp;C&amp;"Aptos"&amp;10&amp;K000000 WSU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7"/>
  <sheetViews>
    <sheetView showGridLines="0" workbookViewId="0"/>
  </sheetViews>
  <sheetFormatPr defaultColWidth="9.33203125" defaultRowHeight="10" x14ac:dyDescent="0.2"/>
  <cols>
    <col min="1" max="1" width="20.44140625" customWidth="1"/>
    <col min="2" max="2" width="10.44140625" bestFit="1" customWidth="1"/>
    <col min="3" max="5" width="7.44140625" bestFit="1" customWidth="1"/>
    <col min="6" max="7" width="9" bestFit="1" customWidth="1"/>
    <col min="8" max="8" width="8" bestFit="1" customWidth="1"/>
    <col min="9" max="9" width="7.44140625" bestFit="1" customWidth="1"/>
    <col min="10" max="10" width="8.44140625" customWidth="1"/>
    <col min="11" max="11" width="7.44140625" bestFit="1" customWidth="1"/>
    <col min="12" max="12" width="8" bestFit="1" customWidth="1"/>
    <col min="13" max="14" width="10.77734375" customWidth="1"/>
    <col min="15" max="15" width="8" bestFit="1" customWidth="1"/>
  </cols>
  <sheetData>
    <row r="1" spans="1:21" ht="18" x14ac:dyDescent="0.4">
      <c r="A1" s="1" t="s">
        <v>148</v>
      </c>
    </row>
    <row r="2" spans="1:21" x14ac:dyDescent="0.2">
      <c r="A2" t="s">
        <v>92</v>
      </c>
    </row>
    <row r="3" spans="1:21" ht="10.5" x14ac:dyDescent="0.25">
      <c r="A3" s="89" t="s">
        <v>163</v>
      </c>
      <c r="B3" s="3"/>
      <c r="C3" s="3"/>
      <c r="D3" s="3"/>
      <c r="E3" s="3"/>
      <c r="F3" s="3"/>
      <c r="G3" s="3"/>
      <c r="H3" s="3"/>
      <c r="I3" s="3"/>
      <c r="J3" s="3"/>
      <c r="K3" s="3"/>
      <c r="L3" s="90"/>
      <c r="M3" s="3"/>
      <c r="N3" s="3"/>
      <c r="O3" s="3"/>
      <c r="P3" s="3"/>
      <c r="Q3" s="11"/>
      <c r="R3" s="11"/>
      <c r="S3" s="11"/>
      <c r="T3" s="11"/>
      <c r="U3" s="11"/>
    </row>
    <row r="4" spans="1:21" ht="10.5" x14ac:dyDescent="0.25">
      <c r="A4" s="2"/>
      <c r="B4" s="3" t="s">
        <v>164</v>
      </c>
      <c r="C4" s="3"/>
      <c r="D4" s="3"/>
      <c r="E4" s="3"/>
      <c r="F4" s="3"/>
      <c r="G4" s="3"/>
      <c r="H4" s="3"/>
      <c r="I4" s="3"/>
      <c r="J4" s="3"/>
      <c r="K4" s="3"/>
      <c r="L4" s="25" t="s">
        <v>52</v>
      </c>
      <c r="M4" s="101" t="s">
        <v>158</v>
      </c>
      <c r="N4" s="3" t="s">
        <v>165</v>
      </c>
      <c r="O4" s="3"/>
      <c r="P4" s="3" t="s">
        <v>166</v>
      </c>
      <c r="Q4" s="11"/>
      <c r="R4" s="11"/>
      <c r="S4" s="11"/>
      <c r="T4" s="11"/>
      <c r="U4" s="11"/>
    </row>
    <row r="5" spans="1:21" ht="12" customHeight="1" x14ac:dyDescent="0.25">
      <c r="A5" s="4" t="s">
        <v>0</v>
      </c>
      <c r="B5" s="56">
        <v>2017</v>
      </c>
      <c r="C5" s="56">
        <v>2018</v>
      </c>
      <c r="D5" s="56">
        <v>2019</v>
      </c>
      <c r="E5" s="56" t="s">
        <v>136</v>
      </c>
      <c r="F5" s="56">
        <v>2021</v>
      </c>
      <c r="G5" s="56">
        <v>2022</v>
      </c>
      <c r="H5" s="56">
        <v>2023</v>
      </c>
      <c r="I5" s="56">
        <v>2024</v>
      </c>
      <c r="J5" s="56">
        <v>2025</v>
      </c>
      <c r="K5" s="56">
        <v>2026</v>
      </c>
      <c r="L5" s="31" t="s">
        <v>168</v>
      </c>
      <c r="M5" s="102"/>
      <c r="N5" s="26" t="s">
        <v>169</v>
      </c>
      <c r="O5" s="26" t="s">
        <v>170</v>
      </c>
      <c r="P5" s="56" t="s">
        <v>167</v>
      </c>
      <c r="Q5" s="11"/>
      <c r="R5" s="11"/>
      <c r="S5" s="11"/>
      <c r="T5" s="11"/>
      <c r="U5" s="11"/>
    </row>
    <row r="6" spans="1:21" s="44" customFormat="1" ht="10.5" x14ac:dyDescent="0.25">
      <c r="A6" s="43" t="s">
        <v>7</v>
      </c>
      <c r="B6" s="6">
        <v>161516</v>
      </c>
      <c r="C6" s="6">
        <v>164212.5</v>
      </c>
      <c r="D6" s="6">
        <v>165903.5</v>
      </c>
      <c r="E6" s="6">
        <v>160197.75</v>
      </c>
      <c r="F6" s="6">
        <v>162955.25</v>
      </c>
      <c r="G6" s="6">
        <v>168526</v>
      </c>
      <c r="H6" s="6">
        <v>168615</v>
      </c>
      <c r="I6" s="6">
        <v>166734.5</v>
      </c>
      <c r="J6" s="6">
        <v>170520.5</v>
      </c>
      <c r="K6" s="6">
        <v>167899.25</v>
      </c>
      <c r="L6" s="49">
        <f>K6-J6</f>
        <v>-2621.25</v>
      </c>
      <c r="M6" s="103">
        <f t="shared" ref="M6:M16" si="0">IFERROR((K6-J6)/J6,"n/a")</f>
        <v>-1.5372052040663732E-2</v>
      </c>
      <c r="N6" s="24">
        <f>IFERROR((K6-G6)/G6,"n/a")</f>
        <v>-3.7190107164473138E-3</v>
      </c>
      <c r="O6" s="24">
        <f>IFERROR((K6-B6)/B6,"n/a")</f>
        <v>3.9520852423289336E-2</v>
      </c>
    </row>
    <row r="7" spans="1:21" s="44" customFormat="1" x14ac:dyDescent="0.2">
      <c r="A7" s="58" t="s">
        <v>1</v>
      </c>
      <c r="B7" s="59">
        <v>21252.5</v>
      </c>
      <c r="C7" s="59">
        <v>21824.5</v>
      </c>
      <c r="D7" s="59">
        <v>21572.5</v>
      </c>
      <c r="E7" s="59">
        <v>20823.5</v>
      </c>
      <c r="F7" s="59">
        <v>21418</v>
      </c>
      <c r="G7" s="59">
        <v>22459.5</v>
      </c>
      <c r="H7" s="59">
        <v>23868</v>
      </c>
      <c r="I7" s="59">
        <v>25904</v>
      </c>
      <c r="J7" s="59">
        <v>26679</v>
      </c>
      <c r="K7" s="59">
        <v>25741</v>
      </c>
      <c r="L7" s="60">
        <f t="shared" ref="L7:L15" si="1">K7-J7</f>
        <v>-938</v>
      </c>
      <c r="M7" s="104">
        <f t="shared" si="0"/>
        <v>-3.5158739083174032E-2</v>
      </c>
      <c r="N7" s="61">
        <f t="shared" ref="N7:N16" si="2">IFERROR((K7-G7)/G7,"n/a")</f>
        <v>0.14610743783254301</v>
      </c>
      <c r="O7" s="88">
        <f t="shared" ref="O7:O16" si="3">IFERROR((K7-B7)/B7,"n/a")</f>
        <v>0.21119868250794024</v>
      </c>
      <c r="P7" s="94"/>
    </row>
    <row r="8" spans="1:21" s="44" customFormat="1" x14ac:dyDescent="0.2">
      <c r="A8" s="45" t="s">
        <v>173</v>
      </c>
      <c r="B8" s="6">
        <v>10194</v>
      </c>
      <c r="C8" s="6">
        <v>13003.5</v>
      </c>
      <c r="D8" s="6">
        <v>16041</v>
      </c>
      <c r="E8" s="6">
        <v>18049</v>
      </c>
      <c r="F8" s="6">
        <v>18065.5</v>
      </c>
      <c r="G8" s="6">
        <v>17653.5</v>
      </c>
      <c r="H8" s="6">
        <v>18473.5</v>
      </c>
      <c r="I8" s="6">
        <v>18754.5</v>
      </c>
      <c r="J8" s="6">
        <v>20781</v>
      </c>
      <c r="K8" s="6">
        <v>19086.5</v>
      </c>
      <c r="L8" s="50">
        <f t="shared" si="1"/>
        <v>-1694.5</v>
      </c>
      <c r="M8" s="103">
        <f t="shared" si="0"/>
        <v>-8.1540830566382755E-2</v>
      </c>
      <c r="N8" s="14">
        <f t="shared" si="2"/>
        <v>8.11737049310335E-2</v>
      </c>
      <c r="O8" s="14">
        <f t="shared" si="3"/>
        <v>0.87232685893662942</v>
      </c>
    </row>
    <row r="9" spans="1:21" s="44" customFormat="1" x14ac:dyDescent="0.2">
      <c r="A9" s="58" t="s">
        <v>2</v>
      </c>
      <c r="B9" s="59">
        <v>19203</v>
      </c>
      <c r="C9" s="59">
        <v>18913.5</v>
      </c>
      <c r="D9" s="59">
        <v>19310.75</v>
      </c>
      <c r="E9" s="59">
        <v>17949.25</v>
      </c>
      <c r="F9" s="59">
        <v>21378.75</v>
      </c>
      <c r="G9" s="59">
        <v>27945</v>
      </c>
      <c r="H9" s="59">
        <v>24524.5</v>
      </c>
      <c r="I9" s="59">
        <v>20293.5</v>
      </c>
      <c r="J9" s="59">
        <v>20276</v>
      </c>
      <c r="K9" s="59">
        <v>18509.25</v>
      </c>
      <c r="L9" s="60">
        <f t="shared" si="1"/>
        <v>-1766.75</v>
      </c>
      <c r="M9" s="104">
        <f t="shared" si="0"/>
        <v>-8.7135036496350363E-2</v>
      </c>
      <c r="N9" s="61">
        <f t="shared" si="2"/>
        <v>-0.3376543209876543</v>
      </c>
      <c r="O9" s="88">
        <f t="shared" si="3"/>
        <v>-3.6127167630057806E-2</v>
      </c>
      <c r="P9" s="94"/>
    </row>
    <row r="10" spans="1:21" s="44" customFormat="1" x14ac:dyDescent="0.2">
      <c r="A10" s="45" t="s">
        <v>3</v>
      </c>
      <c r="B10" s="6">
        <v>10650.5</v>
      </c>
      <c r="C10" s="6">
        <v>12283</v>
      </c>
      <c r="D10" s="6">
        <v>12691</v>
      </c>
      <c r="E10" s="6">
        <v>12339</v>
      </c>
      <c r="F10" s="6">
        <v>12639.5</v>
      </c>
      <c r="G10" s="6">
        <v>13449.5</v>
      </c>
      <c r="H10" s="6">
        <v>14596.5</v>
      </c>
      <c r="I10" s="6">
        <v>13464.5</v>
      </c>
      <c r="J10" s="6">
        <v>13247</v>
      </c>
      <c r="K10" s="6">
        <v>12926.5</v>
      </c>
      <c r="L10" s="50">
        <f t="shared" si="1"/>
        <v>-320.5</v>
      </c>
      <c r="M10" s="103">
        <f t="shared" si="0"/>
        <v>-2.4194157167660602E-2</v>
      </c>
      <c r="N10" s="14">
        <f t="shared" si="2"/>
        <v>-3.888620394810216E-2</v>
      </c>
      <c r="O10" s="14">
        <f t="shared" si="3"/>
        <v>0.21369888737617951</v>
      </c>
    </row>
    <row r="11" spans="1:21" s="44" customFormat="1" x14ac:dyDescent="0.2">
      <c r="A11" s="58" t="s">
        <v>5</v>
      </c>
      <c r="B11" s="59">
        <v>24056</v>
      </c>
      <c r="C11" s="59">
        <v>23882.5</v>
      </c>
      <c r="D11" s="59">
        <v>22878.5</v>
      </c>
      <c r="E11" s="59">
        <v>22278</v>
      </c>
      <c r="F11" s="59">
        <v>21850.5</v>
      </c>
      <c r="G11" s="59">
        <v>20772</v>
      </c>
      <c r="H11" s="59">
        <v>20199</v>
      </c>
      <c r="I11" s="59">
        <v>20794.5</v>
      </c>
      <c r="J11" s="59">
        <v>21539.5</v>
      </c>
      <c r="K11" s="59">
        <v>22037.5</v>
      </c>
      <c r="L11" s="60">
        <f t="shared" si="1"/>
        <v>498</v>
      </c>
      <c r="M11" s="104">
        <f t="shared" si="0"/>
        <v>2.312031384201119E-2</v>
      </c>
      <c r="N11" s="61">
        <f t="shared" si="2"/>
        <v>6.0923358367032547E-2</v>
      </c>
      <c r="O11" s="88">
        <f t="shared" si="3"/>
        <v>-8.3908380445626873E-2</v>
      </c>
      <c r="P11" s="94"/>
    </row>
    <row r="12" spans="1:21" s="44" customFormat="1" x14ac:dyDescent="0.2">
      <c r="A12" s="45" t="s">
        <v>4</v>
      </c>
      <c r="B12" s="6">
        <v>19973.5</v>
      </c>
      <c r="C12" s="6">
        <v>19360</v>
      </c>
      <c r="D12" s="6">
        <v>19557.25</v>
      </c>
      <c r="E12" s="6">
        <v>16956.5</v>
      </c>
      <c r="F12" s="6">
        <v>17085.5</v>
      </c>
      <c r="G12" s="6">
        <v>17329.5</v>
      </c>
      <c r="H12" s="6">
        <v>18238.5</v>
      </c>
      <c r="I12" s="6">
        <v>17966.5</v>
      </c>
      <c r="J12" s="6">
        <v>16992</v>
      </c>
      <c r="K12" s="6">
        <v>17947</v>
      </c>
      <c r="L12" s="50">
        <f t="shared" si="1"/>
        <v>955</v>
      </c>
      <c r="M12" s="103">
        <f t="shared" si="0"/>
        <v>5.6202919020715628E-2</v>
      </c>
      <c r="N12" s="14">
        <f t="shared" si="2"/>
        <v>3.563288034853862E-2</v>
      </c>
      <c r="O12" s="14">
        <f t="shared" si="3"/>
        <v>-0.10145943374971837</v>
      </c>
    </row>
    <row r="13" spans="1:21" s="44" customFormat="1" x14ac:dyDescent="0.2">
      <c r="A13" s="58" t="s">
        <v>42</v>
      </c>
      <c r="B13" s="59">
        <v>29369.5</v>
      </c>
      <c r="C13" s="59">
        <v>28873.5</v>
      </c>
      <c r="D13" s="59">
        <v>27795</v>
      </c>
      <c r="E13" s="59">
        <v>25485.5</v>
      </c>
      <c r="F13" s="59">
        <v>25073.5</v>
      </c>
      <c r="G13" s="59">
        <v>25315</v>
      </c>
      <c r="H13" s="59">
        <v>24984.5</v>
      </c>
      <c r="I13" s="59">
        <v>24964.5</v>
      </c>
      <c r="J13" s="59">
        <v>25808.5</v>
      </c>
      <c r="K13" s="59">
        <v>26206</v>
      </c>
      <c r="L13" s="60">
        <f t="shared" si="1"/>
        <v>397.5</v>
      </c>
      <c r="M13" s="104">
        <f t="shared" si="0"/>
        <v>1.5401902473991126E-2</v>
      </c>
      <c r="N13" s="61">
        <f t="shared" si="2"/>
        <v>3.5196523800118507E-2</v>
      </c>
      <c r="O13" s="88">
        <f t="shared" si="3"/>
        <v>-0.10771378470862629</v>
      </c>
      <c r="P13" s="94"/>
    </row>
    <row r="14" spans="1:21" s="44" customFormat="1" x14ac:dyDescent="0.2">
      <c r="A14" s="45" t="s">
        <v>6</v>
      </c>
      <c r="B14" s="6">
        <v>25599</v>
      </c>
      <c r="C14" s="6">
        <v>24717.5</v>
      </c>
      <c r="D14" s="6">
        <v>24646</v>
      </c>
      <c r="E14" s="6">
        <v>24650</v>
      </c>
      <c r="F14" s="6">
        <v>22997</v>
      </c>
      <c r="G14" s="6">
        <v>21935.5</v>
      </c>
      <c r="H14" s="6">
        <v>22240.5</v>
      </c>
      <c r="I14" s="6">
        <v>23214</v>
      </c>
      <c r="J14" s="6">
        <v>23778.5</v>
      </c>
      <c r="K14" s="6">
        <v>24406.5</v>
      </c>
      <c r="L14" s="50">
        <f t="shared" si="1"/>
        <v>628</v>
      </c>
      <c r="M14" s="103">
        <f t="shared" si="0"/>
        <v>2.641041276783649E-2</v>
      </c>
      <c r="N14" s="14">
        <f t="shared" si="2"/>
        <v>0.11264844658202457</v>
      </c>
      <c r="O14" s="14">
        <f t="shared" si="3"/>
        <v>-4.6583850931677016E-2</v>
      </c>
    </row>
    <row r="15" spans="1:21" s="44" customFormat="1" ht="12.65" customHeight="1" x14ac:dyDescent="0.2">
      <c r="A15" s="58" t="s">
        <v>27</v>
      </c>
      <c r="B15" s="59">
        <v>847</v>
      </c>
      <c r="C15" s="59">
        <v>689.5</v>
      </c>
      <c r="D15" s="59">
        <v>759.5</v>
      </c>
      <c r="E15" s="59">
        <v>877</v>
      </c>
      <c r="F15" s="59">
        <v>1552</v>
      </c>
      <c r="G15" s="59">
        <v>605</v>
      </c>
      <c r="H15" s="59">
        <v>383</v>
      </c>
      <c r="I15" s="59">
        <v>467</v>
      </c>
      <c r="J15" s="59">
        <v>300</v>
      </c>
      <c r="K15" s="59">
        <v>389</v>
      </c>
      <c r="L15" s="60">
        <f t="shared" si="1"/>
        <v>89</v>
      </c>
      <c r="M15" s="104">
        <f t="shared" si="0"/>
        <v>0.29666666666666669</v>
      </c>
      <c r="N15" s="61">
        <f t="shared" si="2"/>
        <v>-0.35702479338842974</v>
      </c>
      <c r="O15" s="88">
        <f t="shared" si="3"/>
        <v>-0.54073199527744986</v>
      </c>
      <c r="P15" s="94"/>
    </row>
    <row r="16" spans="1:21" s="44" customFormat="1" ht="12.65" customHeight="1" x14ac:dyDescent="0.2">
      <c r="A16" s="45" t="s">
        <v>107</v>
      </c>
      <c r="B16" s="6">
        <v>371</v>
      </c>
      <c r="C16" s="6">
        <v>665</v>
      </c>
      <c r="D16" s="6">
        <v>652</v>
      </c>
      <c r="E16" s="6">
        <v>790</v>
      </c>
      <c r="F16" s="6">
        <v>895</v>
      </c>
      <c r="G16" s="6">
        <v>1061.5</v>
      </c>
      <c r="H16" s="6">
        <v>1107</v>
      </c>
      <c r="I16" s="6">
        <v>911.5</v>
      </c>
      <c r="J16" s="6">
        <v>1119</v>
      </c>
      <c r="K16" s="6">
        <v>650</v>
      </c>
      <c r="L16" s="50">
        <f>K16-J16</f>
        <v>-469</v>
      </c>
      <c r="M16" s="103">
        <f t="shared" si="0"/>
        <v>-0.41912421805183198</v>
      </c>
      <c r="N16" s="14">
        <f t="shared" si="2"/>
        <v>-0.38765897315120112</v>
      </c>
      <c r="O16" s="14">
        <f t="shared" si="3"/>
        <v>0.75202156334231807</v>
      </c>
    </row>
    <row r="17" spans="1:16" ht="10.5" x14ac:dyDescent="0.25">
      <c r="B17" s="8">
        <f>SUM(B18:B27)</f>
        <v>0.99999999999999989</v>
      </c>
      <c r="C17" s="8">
        <f t="shared" ref="C17" si="4">SUM(C18:C27)</f>
        <v>1</v>
      </c>
      <c r="D17" s="8">
        <f t="shared" ref="D17:K17" si="5">SUM(D18:D27)</f>
        <v>1</v>
      </c>
      <c r="E17" s="8">
        <f t="shared" si="5"/>
        <v>0.99999999999999989</v>
      </c>
      <c r="F17" s="8">
        <f t="shared" si="5"/>
        <v>0.99999999999999989</v>
      </c>
      <c r="G17" s="8">
        <f t="shared" si="5"/>
        <v>0.99999999999999989</v>
      </c>
      <c r="H17" s="8">
        <f t="shared" si="5"/>
        <v>0.99999999999999989</v>
      </c>
      <c r="I17" s="8">
        <f t="shared" si="5"/>
        <v>1</v>
      </c>
      <c r="J17" s="8">
        <f t="shared" si="5"/>
        <v>0.99999999999999978</v>
      </c>
      <c r="K17" s="100">
        <f t="shared" si="5"/>
        <v>1.0000000000000002</v>
      </c>
      <c r="M17" s="105"/>
      <c r="N17" s="15" t="s">
        <v>53</v>
      </c>
      <c r="O17" s="15"/>
    </row>
    <row r="18" spans="1:16" x14ac:dyDescent="0.2">
      <c r="A18" s="62" t="s">
        <v>1</v>
      </c>
      <c r="B18" s="63">
        <f t="shared" ref="B18:C27" si="6">B7/B$6</f>
        <v>0.13158139131726887</v>
      </c>
      <c r="C18" s="63">
        <f t="shared" si="6"/>
        <v>0.13290401157037376</v>
      </c>
      <c r="D18" s="63">
        <f t="shared" ref="D18:K18" si="7">D7/D$6</f>
        <v>0.13003040924392795</v>
      </c>
      <c r="E18" s="63">
        <f t="shared" si="7"/>
        <v>0.1299862201560259</v>
      </c>
      <c r="F18" s="63">
        <f t="shared" si="7"/>
        <v>0.13143485711568054</v>
      </c>
      <c r="G18" s="63">
        <f t="shared" si="7"/>
        <v>0.13327023723342393</v>
      </c>
      <c r="H18" s="63">
        <f t="shared" si="7"/>
        <v>0.14155324259407526</v>
      </c>
      <c r="I18" s="63">
        <f t="shared" si="7"/>
        <v>0.15536076816735589</v>
      </c>
      <c r="J18" s="63">
        <f t="shared" si="7"/>
        <v>0.15645626185707875</v>
      </c>
      <c r="K18" s="63">
        <f t="shared" si="7"/>
        <v>0.15331217977447784</v>
      </c>
      <c r="L18" s="64"/>
      <c r="M18" s="104">
        <f>K18-J18</f>
        <v>-3.1440820826009186E-3</v>
      </c>
      <c r="N18" s="61">
        <f t="shared" ref="N18:N27" si="8">IFERROR((K18-G18)/G18,"n/a")</f>
        <v>0.1503857347079699</v>
      </c>
      <c r="O18" s="61">
        <f t="shared" ref="O18:O27" si="9">IFERROR((K18-B18)/B18,"n/a")</f>
        <v>0.16515092475965479</v>
      </c>
      <c r="P18" s="94"/>
    </row>
    <row r="19" spans="1:16" x14ac:dyDescent="0.2">
      <c r="A19" s="7" t="s">
        <v>173</v>
      </c>
      <c r="B19" s="10">
        <f t="shared" si="6"/>
        <v>6.3114490205304741E-2</v>
      </c>
      <c r="C19" s="10">
        <f t="shared" si="6"/>
        <v>7.9187029002055265E-2</v>
      </c>
      <c r="D19" s="10">
        <f t="shared" ref="D19:K19" si="10">D8/D$6</f>
        <v>9.6688737730065977E-2</v>
      </c>
      <c r="E19" s="10">
        <f t="shared" si="10"/>
        <v>0.1126670006289102</v>
      </c>
      <c r="F19" s="10">
        <f t="shared" si="10"/>
        <v>0.11086172430774706</v>
      </c>
      <c r="G19" s="10">
        <f t="shared" si="10"/>
        <v>0.10475238242170348</v>
      </c>
      <c r="H19" s="10">
        <f t="shared" si="10"/>
        <v>0.10956024078522077</v>
      </c>
      <c r="I19" s="10">
        <f t="shared" si="10"/>
        <v>0.11248122014340163</v>
      </c>
      <c r="J19" s="10">
        <f t="shared" si="10"/>
        <v>0.12186804519104741</v>
      </c>
      <c r="K19" s="10">
        <f t="shared" si="10"/>
        <v>0.11367829219010805</v>
      </c>
      <c r="L19" s="29"/>
      <c r="M19" s="103">
        <f t="shared" ref="M19:M27" si="11">K19-J19</f>
        <v>-8.1897530009393538E-3</v>
      </c>
      <c r="N19" s="14">
        <f t="shared" si="8"/>
        <v>8.5209611104322014E-2</v>
      </c>
      <c r="O19" s="14">
        <f t="shared" si="9"/>
        <v>0.80114410843412709</v>
      </c>
      <c r="P19" s="44"/>
    </row>
    <row r="20" spans="1:16" x14ac:dyDescent="0.2">
      <c r="A20" s="62" t="s">
        <v>2</v>
      </c>
      <c r="B20" s="63">
        <f t="shared" si="6"/>
        <v>0.11889224596943956</v>
      </c>
      <c r="C20" s="63">
        <f t="shared" si="6"/>
        <v>0.11517698104590089</v>
      </c>
      <c r="D20" s="63">
        <f t="shared" ref="D20:K20" si="12">D9/D$6</f>
        <v>0.11639748407960049</v>
      </c>
      <c r="E20" s="63">
        <f t="shared" si="12"/>
        <v>0.11204433270754427</v>
      </c>
      <c r="F20" s="63">
        <f t="shared" si="12"/>
        <v>0.1311939934429851</v>
      </c>
      <c r="G20" s="63">
        <f t="shared" si="12"/>
        <v>0.16582011084343068</v>
      </c>
      <c r="H20" s="63">
        <f t="shared" si="12"/>
        <v>0.14544672775257242</v>
      </c>
      <c r="I20" s="63">
        <f t="shared" si="12"/>
        <v>0.1217114634343822</v>
      </c>
      <c r="J20" s="63">
        <f t="shared" si="12"/>
        <v>0.11890652443547843</v>
      </c>
      <c r="K20" s="63">
        <f t="shared" si="12"/>
        <v>0.11024021846434692</v>
      </c>
      <c r="L20" s="64"/>
      <c r="M20" s="104">
        <f t="shared" si="11"/>
        <v>-8.6663059711315077E-3</v>
      </c>
      <c r="N20" s="61">
        <f t="shared" si="8"/>
        <v>-0.33518185518258969</v>
      </c>
      <c r="O20" s="61">
        <f t="shared" si="9"/>
        <v>-7.2772008254571835E-2</v>
      </c>
      <c r="P20" s="94"/>
    </row>
    <row r="21" spans="1:16" x14ac:dyDescent="0.2">
      <c r="A21" s="7" t="s">
        <v>3</v>
      </c>
      <c r="B21" s="10">
        <f t="shared" si="6"/>
        <v>6.5940835582852478E-2</v>
      </c>
      <c r="C21" s="10">
        <f t="shared" si="6"/>
        <v>7.4799421481312328E-2</v>
      </c>
      <c r="D21" s="10">
        <f t="shared" ref="D21:K21" si="13">D10/D$6</f>
        <v>7.6496276449863926E-2</v>
      </c>
      <c r="E21" s="10">
        <f t="shared" si="13"/>
        <v>7.7023553701596928E-2</v>
      </c>
      <c r="F21" s="10">
        <f t="shared" si="13"/>
        <v>7.756423926200598E-2</v>
      </c>
      <c r="G21" s="10">
        <f t="shared" si="13"/>
        <v>7.9806676714572228E-2</v>
      </c>
      <c r="H21" s="10">
        <f t="shared" si="13"/>
        <v>8.6567031402900105E-2</v>
      </c>
      <c r="I21" s="10">
        <f t="shared" si="13"/>
        <v>8.0754133067841391E-2</v>
      </c>
      <c r="J21" s="10">
        <f t="shared" si="13"/>
        <v>7.7685674156479714E-2</v>
      </c>
      <c r="K21" s="10">
        <f t="shared" si="13"/>
        <v>7.6989623241318833E-2</v>
      </c>
      <c r="L21" s="29"/>
      <c r="M21" s="103">
        <f t="shared" si="11"/>
        <v>-6.9605091516088125E-4</v>
      </c>
      <c r="N21" s="14">
        <f t="shared" si="8"/>
        <v>-3.5298468614706986E-2</v>
      </c>
      <c r="O21" s="14">
        <f t="shared" si="9"/>
        <v>0.16755607600064332</v>
      </c>
      <c r="P21" s="44"/>
    </row>
    <row r="22" spans="1:16" x14ac:dyDescent="0.2">
      <c r="A22" s="62" t="s">
        <v>5</v>
      </c>
      <c r="B22" s="63">
        <f t="shared" si="6"/>
        <v>0.14893880482428987</v>
      </c>
      <c r="C22" s="63">
        <f t="shared" si="6"/>
        <v>0.14543655324655552</v>
      </c>
      <c r="D22" s="63">
        <f t="shared" ref="D22:K22" si="14">D11/D$6</f>
        <v>0.13790245534301568</v>
      </c>
      <c r="E22" s="63">
        <f t="shared" si="14"/>
        <v>0.13906562358085553</v>
      </c>
      <c r="F22" s="63">
        <f t="shared" si="14"/>
        <v>0.13408896000589118</v>
      </c>
      <c r="G22" s="63">
        <f t="shared" si="14"/>
        <v>0.12325694551582544</v>
      </c>
      <c r="H22" s="63">
        <f t="shared" si="14"/>
        <v>0.11979361266791211</v>
      </c>
      <c r="I22" s="63">
        <f t="shared" si="14"/>
        <v>0.12471624049012052</v>
      </c>
      <c r="J22" s="63">
        <f t="shared" si="14"/>
        <v>0.12631619072193667</v>
      </c>
      <c r="K22" s="63">
        <f t="shared" si="14"/>
        <v>0.13125430875956862</v>
      </c>
      <c r="L22" s="64"/>
      <c r="M22" s="104">
        <f t="shared" si="11"/>
        <v>4.9381180376319445E-3</v>
      </c>
      <c r="N22" s="61">
        <f t="shared" si="8"/>
        <v>6.488367215554891E-2</v>
      </c>
      <c r="O22" s="61">
        <f t="shared" si="9"/>
        <v>-0.11873665889547377</v>
      </c>
      <c r="P22" s="94"/>
    </row>
    <row r="23" spans="1:16" x14ac:dyDescent="0.2">
      <c r="A23" s="7" t="s">
        <v>4</v>
      </c>
      <c r="B23" s="10">
        <f t="shared" si="6"/>
        <v>0.12366267119047029</v>
      </c>
      <c r="C23" s="10">
        <f t="shared" si="6"/>
        <v>0.11789601887797822</v>
      </c>
      <c r="D23" s="10">
        <f t="shared" ref="D23:K23" si="15">D12/D$6</f>
        <v>0.11788328757380043</v>
      </c>
      <c r="E23" s="10">
        <f t="shared" si="15"/>
        <v>0.10584730434728327</v>
      </c>
      <c r="F23" s="10">
        <f t="shared" si="15"/>
        <v>0.10484780330796338</v>
      </c>
      <c r="G23" s="10">
        <f t="shared" si="15"/>
        <v>0.10282983041192457</v>
      </c>
      <c r="H23" s="10">
        <f t="shared" si="15"/>
        <v>0.10816653322658126</v>
      </c>
      <c r="I23" s="10">
        <f t="shared" si="15"/>
        <v>0.10775514365653178</v>
      </c>
      <c r="J23" s="10">
        <f t="shared" si="15"/>
        <v>9.9647842927976404E-2</v>
      </c>
      <c r="K23" s="10">
        <f t="shared" si="15"/>
        <v>0.10689148402985719</v>
      </c>
      <c r="L23" s="29"/>
      <c r="M23" s="103">
        <f t="shared" si="11"/>
        <v>7.2436411018807906E-3</v>
      </c>
      <c r="N23" s="14">
        <f t="shared" si="8"/>
        <v>3.9498787478906644E-2</v>
      </c>
      <c r="O23" s="14">
        <f t="shared" si="9"/>
        <v>-0.13562045036841741</v>
      </c>
      <c r="P23" s="44"/>
    </row>
    <row r="24" spans="1:16" x14ac:dyDescent="0.2">
      <c r="A24" s="62" t="s">
        <v>42</v>
      </c>
      <c r="B24" s="63">
        <f t="shared" si="6"/>
        <v>0.18183647440501249</v>
      </c>
      <c r="C24" s="63">
        <f t="shared" si="6"/>
        <v>0.17583009819593515</v>
      </c>
      <c r="D24" s="63">
        <f t="shared" ref="D24:K24" si="16">D13/D$6</f>
        <v>0.16753715262185548</v>
      </c>
      <c r="E24" s="63">
        <f t="shared" si="16"/>
        <v>0.15908775248091811</v>
      </c>
      <c r="F24" s="63">
        <f t="shared" si="16"/>
        <v>0.1538673961102818</v>
      </c>
      <c r="G24" s="63">
        <f t="shared" si="16"/>
        <v>0.15021421027022536</v>
      </c>
      <c r="H24" s="63">
        <f t="shared" si="16"/>
        <v>0.14817483616522847</v>
      </c>
      <c r="I24" s="63">
        <f t="shared" si="16"/>
        <v>0.14972606149297235</v>
      </c>
      <c r="J24" s="63">
        <f t="shared" si="16"/>
        <v>0.15135130380218215</v>
      </c>
      <c r="K24" s="63">
        <f t="shared" si="16"/>
        <v>0.15608169780389133</v>
      </c>
      <c r="L24" s="64"/>
      <c r="M24" s="104">
        <f t="shared" si="11"/>
        <v>4.7303940017091872E-3</v>
      </c>
      <c r="N24" s="61">
        <f t="shared" si="8"/>
        <v>3.9060802058012739E-2</v>
      </c>
      <c r="O24" s="61">
        <f t="shared" si="9"/>
        <v>-0.14163702131485675</v>
      </c>
      <c r="P24" s="94"/>
    </row>
    <row r="25" spans="1:16" x14ac:dyDescent="0.2">
      <c r="A25" s="7" t="s">
        <v>6</v>
      </c>
      <c r="B25" s="10">
        <f t="shared" si="6"/>
        <v>0.15849203794051364</v>
      </c>
      <c r="C25" s="10">
        <f t="shared" si="6"/>
        <v>0.15052142802770799</v>
      </c>
      <c r="D25" s="10">
        <f t="shared" ref="D25:K25" si="17">D14/D$6</f>
        <v>0.14855623901846554</v>
      </c>
      <c r="E25" s="10">
        <f t="shared" si="17"/>
        <v>0.15387232342526658</v>
      </c>
      <c r="F25" s="10">
        <f t="shared" si="17"/>
        <v>0.14112463391022995</v>
      </c>
      <c r="G25" s="10">
        <f t="shared" si="17"/>
        <v>0.13016092472378149</v>
      </c>
      <c r="H25" s="10">
        <f t="shared" si="17"/>
        <v>0.13190107641668891</v>
      </c>
      <c r="I25" s="10">
        <f t="shared" si="17"/>
        <v>0.13922733447486874</v>
      </c>
      <c r="J25" s="10">
        <f t="shared" si="17"/>
        <v>0.13944657680454842</v>
      </c>
      <c r="K25" s="10">
        <f t="shared" si="17"/>
        <v>0.14536396082769876</v>
      </c>
      <c r="L25" s="29"/>
      <c r="M25" s="103">
        <f t="shared" si="11"/>
        <v>5.9173840231503405E-3</v>
      </c>
      <c r="N25" s="14">
        <f t="shared" si="8"/>
        <v>0.11680184461027837</v>
      </c>
      <c r="O25" s="14">
        <f t="shared" si="9"/>
        <v>-8.2831145863252811E-2</v>
      </c>
      <c r="P25" s="44"/>
    </row>
    <row r="26" spans="1:16" ht="12.65" customHeight="1" x14ac:dyDescent="0.2">
      <c r="A26" s="62" t="s">
        <v>27</v>
      </c>
      <c r="B26" s="63">
        <f t="shared" si="6"/>
        <v>5.2440625077391717E-3</v>
      </c>
      <c r="C26" s="63">
        <f t="shared" si="6"/>
        <v>4.1988277384486569E-3</v>
      </c>
      <c r="D26" s="63">
        <f t="shared" ref="D26:K26" si="18">D15/D$6</f>
        <v>4.5779624902428217E-3</v>
      </c>
      <c r="E26" s="63">
        <f t="shared" si="18"/>
        <v>5.4744838800794646E-3</v>
      </c>
      <c r="F26" s="63">
        <f t="shared" si="18"/>
        <v>9.5240871343513014E-3</v>
      </c>
      <c r="G26" s="63">
        <f t="shared" si="18"/>
        <v>3.5899505120871558E-3</v>
      </c>
      <c r="H26" s="63">
        <f t="shared" si="18"/>
        <v>2.271446787059277E-3</v>
      </c>
      <c r="I26" s="63">
        <f t="shared" si="18"/>
        <v>2.8008600499596662E-3</v>
      </c>
      <c r="J26" s="63">
        <f t="shared" si="18"/>
        <v>1.7593192607340466E-3</v>
      </c>
      <c r="K26" s="63">
        <f t="shared" si="18"/>
        <v>2.3168656203050343E-3</v>
      </c>
      <c r="L26" s="64"/>
      <c r="M26" s="104">
        <f t="shared" si="11"/>
        <v>5.5754635957098769E-4</v>
      </c>
      <c r="N26" s="61">
        <f t="shared" si="8"/>
        <v>-0.35462463549169221</v>
      </c>
      <c r="O26" s="61">
        <f t="shared" si="9"/>
        <v>-0.55819260031973095</v>
      </c>
      <c r="P26" s="94"/>
    </row>
    <row r="27" spans="1:16" ht="12.65" customHeight="1" x14ac:dyDescent="0.2">
      <c r="A27" s="45" t="s">
        <v>107</v>
      </c>
      <c r="B27" s="10">
        <f t="shared" si="6"/>
        <v>2.2969860571088931E-3</v>
      </c>
      <c r="C27" s="10">
        <f t="shared" si="6"/>
        <v>4.0496308137322069E-3</v>
      </c>
      <c r="D27" s="10">
        <f t="shared" ref="D27:J27" si="19">D16/D$6</f>
        <v>3.9299954491617117E-3</v>
      </c>
      <c r="E27" s="10">
        <f t="shared" si="19"/>
        <v>4.9314050915196996E-3</v>
      </c>
      <c r="F27" s="10">
        <f t="shared" si="19"/>
        <v>5.4923054028636698E-3</v>
      </c>
      <c r="G27" s="10">
        <f t="shared" si="19"/>
        <v>6.2987313530256462E-3</v>
      </c>
      <c r="H27" s="10">
        <f t="shared" si="19"/>
        <v>6.5652522017614094E-3</v>
      </c>
      <c r="I27" s="10">
        <f t="shared" si="19"/>
        <v>5.4667750225658156E-3</v>
      </c>
      <c r="J27" s="10">
        <f t="shared" si="19"/>
        <v>6.5622608425379937E-3</v>
      </c>
      <c r="K27" s="47">
        <f>K16/K$6</f>
        <v>3.8713692884274351E-3</v>
      </c>
      <c r="L27" s="46"/>
      <c r="M27" s="103">
        <f t="shared" si="11"/>
        <v>-2.6908915541105586E-3</v>
      </c>
      <c r="N27" s="14">
        <f t="shared" si="8"/>
        <v>-0.38537316938151495</v>
      </c>
      <c r="O27" s="14">
        <f t="shared" si="9"/>
        <v>0.68541261991818225</v>
      </c>
      <c r="P27" s="44"/>
    </row>
    <row r="28" spans="1:16" ht="12.65" customHeight="1" x14ac:dyDescent="0.2">
      <c r="A28" s="57" t="s">
        <v>137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46"/>
      <c r="M28" s="103"/>
      <c r="N28" s="14"/>
      <c r="O28" s="14"/>
    </row>
    <row r="29" spans="1:16" ht="12.65" customHeight="1" x14ac:dyDescent="0.2">
      <c r="A29" s="11" t="s">
        <v>131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46"/>
      <c r="M29" s="30"/>
      <c r="N29" s="14"/>
      <c r="O29" s="14"/>
    </row>
    <row r="30" spans="1:16" ht="12.65" customHeight="1" x14ac:dyDescent="0.2">
      <c r="A30" s="11" t="s">
        <v>132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46"/>
      <c r="M30" s="14"/>
      <c r="N30" s="14"/>
      <c r="O30" s="14"/>
    </row>
    <row r="31" spans="1:16" ht="12.65" customHeight="1" x14ac:dyDescent="0.2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46"/>
      <c r="M31" s="14"/>
      <c r="N31" s="14"/>
      <c r="O31" s="14"/>
    </row>
    <row r="32" spans="1:16" ht="19.5" customHeight="1" x14ac:dyDescent="0.4">
      <c r="A32" s="1" t="s">
        <v>139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46"/>
      <c r="M32" s="30"/>
      <c r="N32" s="14"/>
      <c r="O32" s="14"/>
    </row>
    <row r="33" spans="1:16" ht="12.65" customHeight="1" x14ac:dyDescent="0.25">
      <c r="A33" s="2" t="s">
        <v>138</v>
      </c>
      <c r="B33" s="55"/>
      <c r="C33" s="55"/>
      <c r="D33" s="3"/>
      <c r="E33" s="3"/>
      <c r="F33" s="3"/>
      <c r="G33" s="3"/>
      <c r="H33" s="3"/>
      <c r="I33" s="3"/>
      <c r="J33" s="3"/>
      <c r="K33" s="3"/>
      <c r="L33" s="93"/>
      <c r="N33" s="3"/>
      <c r="O33" s="3"/>
    </row>
    <row r="34" spans="1:16" ht="16.5" customHeight="1" x14ac:dyDescent="0.25">
      <c r="A34" s="2"/>
      <c r="B34" s="55" t="s">
        <v>150</v>
      </c>
      <c r="C34" s="55"/>
      <c r="D34" s="3"/>
      <c r="E34" s="3"/>
      <c r="F34" s="3"/>
      <c r="G34" s="3"/>
      <c r="H34" s="3"/>
      <c r="I34" s="3"/>
      <c r="J34" s="3"/>
      <c r="K34" s="3"/>
      <c r="L34" s="25" t="s">
        <v>52</v>
      </c>
      <c r="M34" s="101" t="s">
        <v>158</v>
      </c>
      <c r="N34" s="3" t="str">
        <f>N$4</f>
        <v>pct chg 5/10 year</v>
      </c>
      <c r="O34" s="3"/>
      <c r="P34" s="87" t="str">
        <f>P$4</f>
        <v>10yr</v>
      </c>
    </row>
    <row r="35" spans="1:16" ht="10.5" x14ac:dyDescent="0.25">
      <c r="A35" s="4" t="s">
        <v>0</v>
      </c>
      <c r="B35" s="56">
        <f>B$5</f>
        <v>2017</v>
      </c>
      <c r="C35" s="56">
        <f t="shared" ref="C35:K35" si="20">C$5</f>
        <v>2018</v>
      </c>
      <c r="D35" s="56">
        <f t="shared" si="20"/>
        <v>2019</v>
      </c>
      <c r="E35" s="56" t="str">
        <f t="shared" si="20"/>
        <v>2020^</v>
      </c>
      <c r="F35" s="56">
        <f t="shared" si="20"/>
        <v>2021</v>
      </c>
      <c r="G35" s="56">
        <f t="shared" si="20"/>
        <v>2022</v>
      </c>
      <c r="H35" s="56">
        <f t="shared" si="20"/>
        <v>2023</v>
      </c>
      <c r="I35" s="56">
        <f t="shared" si="20"/>
        <v>2024</v>
      </c>
      <c r="J35" s="56">
        <f t="shared" si="20"/>
        <v>2025</v>
      </c>
      <c r="K35" s="56">
        <f t="shared" si="20"/>
        <v>2026</v>
      </c>
      <c r="L35" s="91" t="str">
        <f>L$5</f>
        <v>2025 to 2026</v>
      </c>
      <c r="M35" s="102"/>
      <c r="N35" s="92" t="str">
        <f>N$5</f>
        <v>2022-26</v>
      </c>
      <c r="O35" s="26" t="str">
        <f>O$5</f>
        <v>2017-26</v>
      </c>
      <c r="P35" s="56" t="str">
        <f>P$5</f>
        <v>trend</v>
      </c>
    </row>
    <row r="36" spans="1:16" ht="12" customHeight="1" x14ac:dyDescent="0.25">
      <c r="A36" s="5" t="s">
        <v>29</v>
      </c>
      <c r="B36" s="6">
        <v>60225</v>
      </c>
      <c r="C36" s="6">
        <v>62955</v>
      </c>
      <c r="D36" s="6">
        <v>63665</v>
      </c>
      <c r="E36" s="6">
        <v>61720</v>
      </c>
      <c r="F36" s="6">
        <v>62282</v>
      </c>
      <c r="G36" s="6">
        <v>63986</v>
      </c>
      <c r="H36" s="6">
        <v>64674</v>
      </c>
      <c r="I36" s="6">
        <v>65358</v>
      </c>
      <c r="J36" s="6">
        <v>68020</v>
      </c>
      <c r="K36" s="6">
        <v>67006</v>
      </c>
      <c r="L36" s="27">
        <f t="shared" ref="L36:L46" si="21">K36-J36</f>
        <v>-1014</v>
      </c>
      <c r="M36" s="103">
        <f t="shared" ref="M36:M46" si="22">IFERROR((K36-J36)/J36,"n/a")</f>
        <v>-1.4907380182299325E-2</v>
      </c>
      <c r="N36" s="14">
        <f t="shared" ref="N36:N57" si="23">IFERROR((K36-G36)/G36,"n/a")</f>
        <v>4.7197824524114647E-2</v>
      </c>
      <c r="O36" s="14">
        <f t="shared" ref="O36:O57" si="24">IFERROR((K36-B36)/B36,"n/a")</f>
        <v>0.11259443752594438</v>
      </c>
      <c r="P36" s="44"/>
    </row>
    <row r="37" spans="1:16" x14ac:dyDescent="0.2">
      <c r="A37" s="62" t="s">
        <v>1</v>
      </c>
      <c r="B37" s="59">
        <v>7989</v>
      </c>
      <c r="C37" s="59">
        <v>8981</v>
      </c>
      <c r="D37" s="59">
        <v>8977</v>
      </c>
      <c r="E37" s="59">
        <v>8604</v>
      </c>
      <c r="F37" s="59">
        <v>8086</v>
      </c>
      <c r="G37" s="59">
        <v>8345</v>
      </c>
      <c r="H37" s="59">
        <v>8842</v>
      </c>
      <c r="I37" s="59">
        <v>9592</v>
      </c>
      <c r="J37" s="59">
        <v>9930</v>
      </c>
      <c r="K37" s="59">
        <v>9356</v>
      </c>
      <c r="L37" s="65">
        <f t="shared" si="21"/>
        <v>-574</v>
      </c>
      <c r="M37" s="104">
        <f t="shared" si="22"/>
        <v>-5.7804632426988925E-2</v>
      </c>
      <c r="N37" s="61">
        <f t="shared" si="23"/>
        <v>0.12115038945476334</v>
      </c>
      <c r="O37" s="88">
        <f t="shared" si="24"/>
        <v>0.17111027663036676</v>
      </c>
      <c r="P37" s="94"/>
    </row>
    <row r="38" spans="1:16" x14ac:dyDescent="0.2">
      <c r="A38" s="7" t="s">
        <v>173</v>
      </c>
      <c r="B38" s="6">
        <v>3901</v>
      </c>
      <c r="C38" s="6">
        <v>5096</v>
      </c>
      <c r="D38" s="6">
        <v>6307</v>
      </c>
      <c r="E38" s="6">
        <v>7177</v>
      </c>
      <c r="F38" s="6">
        <v>7166</v>
      </c>
      <c r="G38" s="6">
        <v>7083</v>
      </c>
      <c r="H38" s="6">
        <v>7267</v>
      </c>
      <c r="I38" s="6">
        <v>7684</v>
      </c>
      <c r="J38" s="6">
        <v>8438</v>
      </c>
      <c r="K38" s="6">
        <v>7799</v>
      </c>
      <c r="L38" s="27">
        <f t="shared" si="21"/>
        <v>-639</v>
      </c>
      <c r="M38" s="103">
        <f t="shared" si="22"/>
        <v>-7.5728845698032704E-2</v>
      </c>
      <c r="N38" s="14">
        <f t="shared" si="23"/>
        <v>0.10108710998164619</v>
      </c>
      <c r="O38" s="14">
        <f t="shared" si="24"/>
        <v>0.99923096641886699</v>
      </c>
      <c r="P38" s="44"/>
    </row>
    <row r="39" spans="1:16" x14ac:dyDescent="0.2">
      <c r="A39" s="62" t="s">
        <v>2</v>
      </c>
      <c r="B39" s="59">
        <v>7908</v>
      </c>
      <c r="C39" s="59">
        <v>8086</v>
      </c>
      <c r="D39" s="59">
        <v>8065</v>
      </c>
      <c r="E39" s="59">
        <v>7432</v>
      </c>
      <c r="F39" s="59">
        <v>8681</v>
      </c>
      <c r="G39" s="59">
        <v>10894</v>
      </c>
      <c r="H39" s="59">
        <v>9880</v>
      </c>
      <c r="I39" s="59">
        <v>8583</v>
      </c>
      <c r="J39" s="59">
        <v>8490</v>
      </c>
      <c r="K39" s="59">
        <v>7943</v>
      </c>
      <c r="L39" s="65">
        <f t="shared" si="21"/>
        <v>-547</v>
      </c>
      <c r="M39" s="104">
        <f t="shared" si="22"/>
        <v>-6.4428739693757356E-2</v>
      </c>
      <c r="N39" s="61">
        <f t="shared" si="23"/>
        <v>-0.27088305489260145</v>
      </c>
      <c r="O39" s="88">
        <f t="shared" si="24"/>
        <v>4.4258978249873543E-3</v>
      </c>
      <c r="P39" s="94"/>
    </row>
    <row r="40" spans="1:16" x14ac:dyDescent="0.2">
      <c r="A40" s="7" t="s">
        <v>3</v>
      </c>
      <c r="B40" s="6">
        <v>4515</v>
      </c>
      <c r="C40" s="6">
        <v>5284</v>
      </c>
      <c r="D40" s="6">
        <v>5455</v>
      </c>
      <c r="E40" s="6">
        <v>5298</v>
      </c>
      <c r="F40" s="6">
        <v>5321</v>
      </c>
      <c r="G40" s="6">
        <v>5785</v>
      </c>
      <c r="H40" s="6">
        <v>6452</v>
      </c>
      <c r="I40" s="6">
        <v>6335</v>
      </c>
      <c r="J40" s="6">
        <v>6150</v>
      </c>
      <c r="K40" s="6">
        <v>5858</v>
      </c>
      <c r="L40" s="27">
        <f t="shared" si="21"/>
        <v>-292</v>
      </c>
      <c r="M40" s="103">
        <f t="shared" si="22"/>
        <v>-4.7479674796747966E-2</v>
      </c>
      <c r="N40" s="14">
        <f t="shared" si="23"/>
        <v>1.2618841832324978E-2</v>
      </c>
      <c r="O40" s="14">
        <f t="shared" si="24"/>
        <v>0.29745293466223699</v>
      </c>
      <c r="P40" s="44"/>
    </row>
    <row r="41" spans="1:16" x14ac:dyDescent="0.2">
      <c r="A41" s="62" t="s">
        <v>5</v>
      </c>
      <c r="B41" s="59">
        <v>9458</v>
      </c>
      <c r="C41" s="59">
        <v>9678</v>
      </c>
      <c r="D41" s="59">
        <v>9243</v>
      </c>
      <c r="E41" s="59">
        <v>8842</v>
      </c>
      <c r="F41" s="59">
        <v>8768</v>
      </c>
      <c r="G41" s="59">
        <v>8285</v>
      </c>
      <c r="H41" s="59">
        <v>8082</v>
      </c>
      <c r="I41" s="59">
        <v>8474</v>
      </c>
      <c r="J41" s="59">
        <v>8770</v>
      </c>
      <c r="K41" s="59">
        <v>9431</v>
      </c>
      <c r="L41" s="65">
        <f t="shared" si="21"/>
        <v>661</v>
      </c>
      <c r="M41" s="104">
        <f t="shared" si="22"/>
        <v>7.5370581527936145E-2</v>
      </c>
      <c r="N41" s="61">
        <f t="shared" si="23"/>
        <v>0.13832226916113458</v>
      </c>
      <c r="O41" s="88">
        <f t="shared" si="24"/>
        <v>-2.8547261577500527E-3</v>
      </c>
      <c r="P41" s="94"/>
    </row>
    <row r="42" spans="1:16" x14ac:dyDescent="0.2">
      <c r="A42" s="7" t="s">
        <v>4</v>
      </c>
      <c r="B42" s="6">
        <v>6861</v>
      </c>
      <c r="C42" s="6">
        <v>6553</v>
      </c>
      <c r="D42" s="6">
        <v>6889</v>
      </c>
      <c r="E42" s="6">
        <v>6073</v>
      </c>
      <c r="F42" s="6">
        <v>6443</v>
      </c>
      <c r="G42" s="6">
        <v>6385</v>
      </c>
      <c r="H42" s="6">
        <v>6896</v>
      </c>
      <c r="I42" s="6">
        <v>6877</v>
      </c>
      <c r="J42" s="6">
        <v>6962</v>
      </c>
      <c r="K42" s="6">
        <v>8139</v>
      </c>
      <c r="L42" s="27">
        <f t="shared" si="21"/>
        <v>1177</v>
      </c>
      <c r="M42" s="103">
        <f t="shared" si="22"/>
        <v>0.16906061476587186</v>
      </c>
      <c r="N42" s="14">
        <f t="shared" si="23"/>
        <v>0.27470634299138608</v>
      </c>
      <c r="O42" s="14">
        <f t="shared" si="24"/>
        <v>0.18627022299956275</v>
      </c>
      <c r="P42" s="44"/>
    </row>
    <row r="43" spans="1:16" x14ac:dyDescent="0.2">
      <c r="A43" s="62" t="s">
        <v>42</v>
      </c>
      <c r="B43" s="59">
        <v>10218</v>
      </c>
      <c r="C43" s="59">
        <v>9960</v>
      </c>
      <c r="D43" s="59">
        <v>9558</v>
      </c>
      <c r="E43" s="59">
        <v>9013</v>
      </c>
      <c r="F43" s="59">
        <v>8974</v>
      </c>
      <c r="G43" s="59">
        <v>8895</v>
      </c>
      <c r="H43" s="59">
        <v>8839</v>
      </c>
      <c r="I43" s="59">
        <v>9009</v>
      </c>
      <c r="J43" s="59">
        <v>10047</v>
      </c>
      <c r="K43" s="59">
        <v>9429</v>
      </c>
      <c r="L43" s="65">
        <f t="shared" si="21"/>
        <v>-618</v>
      </c>
      <c r="M43" s="104">
        <f t="shared" si="22"/>
        <v>-6.1510898775753955E-2</v>
      </c>
      <c r="N43" s="61">
        <f t="shared" si="23"/>
        <v>6.0033726812816192E-2</v>
      </c>
      <c r="O43" s="88">
        <f t="shared" si="24"/>
        <v>-7.7216676453317673E-2</v>
      </c>
      <c r="P43" s="94"/>
    </row>
    <row r="44" spans="1:16" x14ac:dyDescent="0.2">
      <c r="A44" s="7" t="s">
        <v>6</v>
      </c>
      <c r="B44" s="6">
        <v>8620</v>
      </c>
      <c r="C44" s="6">
        <v>8427</v>
      </c>
      <c r="D44" s="6">
        <v>8379</v>
      </c>
      <c r="E44" s="6">
        <v>8584</v>
      </c>
      <c r="F44" s="6">
        <v>7905</v>
      </c>
      <c r="G44" s="6">
        <v>7708</v>
      </c>
      <c r="H44" s="6">
        <v>7692</v>
      </c>
      <c r="I44" s="6">
        <v>8091</v>
      </c>
      <c r="J44" s="6">
        <v>8098</v>
      </c>
      <c r="K44" s="6">
        <v>8266</v>
      </c>
      <c r="L44" s="27">
        <f t="shared" si="21"/>
        <v>168</v>
      </c>
      <c r="M44" s="103">
        <f t="shared" si="22"/>
        <v>2.0745863176092862E-2</v>
      </c>
      <c r="N44" s="14">
        <f t="shared" si="23"/>
        <v>7.2392319667877528E-2</v>
      </c>
      <c r="O44" s="14">
        <f t="shared" si="24"/>
        <v>-4.1067285382830623E-2</v>
      </c>
      <c r="P44" s="44"/>
    </row>
    <row r="45" spans="1:16" ht="12.65" customHeight="1" x14ac:dyDescent="0.2">
      <c r="A45" s="62" t="s">
        <v>27</v>
      </c>
      <c r="B45" s="59">
        <v>630</v>
      </c>
      <c r="C45" s="59">
        <v>593</v>
      </c>
      <c r="D45" s="59">
        <v>525</v>
      </c>
      <c r="E45" s="59">
        <v>369</v>
      </c>
      <c r="F45" s="59">
        <v>584</v>
      </c>
      <c r="G45" s="59">
        <v>223</v>
      </c>
      <c r="H45" s="59">
        <v>189</v>
      </c>
      <c r="I45" s="59">
        <v>213</v>
      </c>
      <c r="J45" s="59">
        <v>256</v>
      </c>
      <c r="K45" s="59">
        <v>349</v>
      </c>
      <c r="L45" s="65">
        <f t="shared" si="21"/>
        <v>93</v>
      </c>
      <c r="M45" s="104">
        <f t="shared" si="22"/>
        <v>0.36328125</v>
      </c>
      <c r="N45" s="61">
        <f t="shared" si="23"/>
        <v>0.56502242152466364</v>
      </c>
      <c r="O45" s="88">
        <f t="shared" si="24"/>
        <v>-0.44603174603174606</v>
      </c>
      <c r="P45" s="94"/>
    </row>
    <row r="46" spans="1:16" ht="12.65" customHeight="1" x14ac:dyDescent="0.2">
      <c r="A46" s="45" t="s">
        <v>107</v>
      </c>
      <c r="B46" s="6">
        <v>125</v>
      </c>
      <c r="C46" s="6">
        <v>297</v>
      </c>
      <c r="D46" s="6">
        <v>267</v>
      </c>
      <c r="E46" s="6">
        <v>328</v>
      </c>
      <c r="F46" s="6">
        <v>354</v>
      </c>
      <c r="G46" s="6">
        <v>383</v>
      </c>
      <c r="H46" s="6">
        <v>535</v>
      </c>
      <c r="I46" s="6">
        <v>500</v>
      </c>
      <c r="J46" s="6">
        <v>879</v>
      </c>
      <c r="K46" s="6">
        <v>436</v>
      </c>
      <c r="L46" s="27">
        <f t="shared" si="21"/>
        <v>-443</v>
      </c>
      <c r="M46" s="103">
        <f t="shared" si="22"/>
        <v>-0.50398179749715588</v>
      </c>
      <c r="N46" s="14">
        <f t="shared" si="23"/>
        <v>0.13838120104438642</v>
      </c>
      <c r="O46" s="14">
        <f t="shared" si="24"/>
        <v>2.488</v>
      </c>
      <c r="P46" s="44"/>
    </row>
    <row r="47" spans="1:16" ht="10.5" x14ac:dyDescent="0.25">
      <c r="B47" s="8">
        <f>SUM(B48:B57)</f>
        <v>1</v>
      </c>
      <c r="C47" s="8">
        <f t="shared" ref="C47" si="25">SUM(C48:C57)</f>
        <v>1</v>
      </c>
      <c r="D47" s="8">
        <f t="shared" ref="D47:K47" si="26">SUM(D48:D57)</f>
        <v>0.99999999999999989</v>
      </c>
      <c r="E47" s="8">
        <f t="shared" si="26"/>
        <v>0.99999999999999989</v>
      </c>
      <c r="F47" s="8">
        <f t="shared" si="26"/>
        <v>1</v>
      </c>
      <c r="G47" s="8">
        <f t="shared" si="26"/>
        <v>1</v>
      </c>
      <c r="H47" s="8">
        <f t="shared" si="26"/>
        <v>1</v>
      </c>
      <c r="I47" s="8">
        <f t="shared" si="26"/>
        <v>1.0000000000000002</v>
      </c>
      <c r="J47" s="8">
        <f t="shared" si="26"/>
        <v>1</v>
      </c>
      <c r="K47" s="100">
        <f t="shared" si="26"/>
        <v>0.99999999999999989</v>
      </c>
      <c r="M47" s="105"/>
      <c r="N47" s="15" t="s">
        <v>53</v>
      </c>
      <c r="O47" s="15"/>
    </row>
    <row r="48" spans="1:16" x14ac:dyDescent="0.2">
      <c r="A48" s="62" t="s">
        <v>1</v>
      </c>
      <c r="B48" s="63">
        <f>B37/B$36</f>
        <v>0.13265255292652553</v>
      </c>
      <c r="C48" s="63">
        <f t="shared" ref="C48" si="27">C37/C$36</f>
        <v>0.14265745373679611</v>
      </c>
      <c r="D48" s="63">
        <f t="shared" ref="D48:K48" si="28">D37/D$36</f>
        <v>0.14100369119610462</v>
      </c>
      <c r="E48" s="63">
        <f t="shared" si="28"/>
        <v>0.13940375891121193</v>
      </c>
      <c r="F48" s="63">
        <f t="shared" si="28"/>
        <v>0.12982884300439934</v>
      </c>
      <c r="G48" s="63">
        <f t="shared" si="28"/>
        <v>0.13041915418997907</v>
      </c>
      <c r="H48" s="63">
        <f t="shared" si="28"/>
        <v>0.13671645483501871</v>
      </c>
      <c r="I48" s="63">
        <f t="shared" si="28"/>
        <v>0.1467609167967196</v>
      </c>
      <c r="J48" s="63">
        <f t="shared" si="28"/>
        <v>0.14598647456630404</v>
      </c>
      <c r="K48" s="63">
        <f t="shared" si="28"/>
        <v>0.1396292869295287</v>
      </c>
      <c r="L48" s="64"/>
      <c r="M48" s="104">
        <f t="shared" ref="M48:M57" si="29">K48-J48</f>
        <v>-6.357187636775341E-3</v>
      </c>
      <c r="N48" s="61">
        <f t="shared" si="23"/>
        <v>7.0619479145934375E-2</v>
      </c>
      <c r="O48" s="61">
        <f t="shared" si="24"/>
        <v>5.2594042474761002E-2</v>
      </c>
      <c r="P48" s="94"/>
    </row>
    <row r="49" spans="1:16" x14ac:dyDescent="0.2">
      <c r="A49" s="7" t="s">
        <v>173</v>
      </c>
      <c r="B49" s="10">
        <f t="shared" ref="B49:K49" si="30">B38/B$36</f>
        <v>6.4773765047737644E-2</v>
      </c>
      <c r="C49" s="10">
        <f t="shared" ref="C49" si="31">C38/C$36</f>
        <v>8.0946707966007461E-2</v>
      </c>
      <c r="D49" s="10">
        <f t="shared" si="30"/>
        <v>9.9065420560747658E-2</v>
      </c>
      <c r="E49" s="10">
        <f t="shared" si="30"/>
        <v>0.11628321451717434</v>
      </c>
      <c r="F49" s="10">
        <f t="shared" si="30"/>
        <v>0.11505731993192254</v>
      </c>
      <c r="G49" s="10">
        <f t="shared" si="30"/>
        <v>0.1106960897696371</v>
      </c>
      <c r="H49" s="10">
        <f t="shared" si="30"/>
        <v>0.11236354640195442</v>
      </c>
      <c r="I49" s="10">
        <f t="shared" si="30"/>
        <v>0.11756785703356896</v>
      </c>
      <c r="J49" s="10">
        <f t="shared" si="30"/>
        <v>0.12405174948544545</v>
      </c>
      <c r="K49" s="10">
        <f t="shared" si="30"/>
        <v>0.11639256186013193</v>
      </c>
      <c r="L49" s="29"/>
      <c r="M49" s="103">
        <f t="shared" si="29"/>
        <v>-7.659187625313521E-3</v>
      </c>
      <c r="N49" s="14">
        <f t="shared" si="23"/>
        <v>5.1460463529916997E-2</v>
      </c>
      <c r="O49" s="14">
        <f t="shared" si="24"/>
        <v>0.79690900744077064</v>
      </c>
      <c r="P49" s="44"/>
    </row>
    <row r="50" spans="1:16" x14ac:dyDescent="0.2">
      <c r="A50" s="62" t="s">
        <v>2</v>
      </c>
      <c r="B50" s="63">
        <f t="shared" ref="B50:K50" si="32">B39/B$36</f>
        <v>0.13130759651307597</v>
      </c>
      <c r="C50" s="63">
        <f t="shared" ref="C50" si="33">C39/C$36</f>
        <v>0.12844094988483837</v>
      </c>
      <c r="D50" s="63">
        <f t="shared" si="32"/>
        <v>0.12667870886672425</v>
      </c>
      <c r="E50" s="63">
        <f t="shared" si="32"/>
        <v>0.12041477640959171</v>
      </c>
      <c r="F50" s="63">
        <f t="shared" si="32"/>
        <v>0.13938216499149031</v>
      </c>
      <c r="G50" s="63">
        <f t="shared" si="32"/>
        <v>0.17025599349857781</v>
      </c>
      <c r="H50" s="63">
        <f t="shared" si="32"/>
        <v>0.15276618115471441</v>
      </c>
      <c r="I50" s="63">
        <f t="shared" si="32"/>
        <v>0.13132286789681447</v>
      </c>
      <c r="J50" s="63">
        <f t="shared" si="32"/>
        <v>0.12481623052043517</v>
      </c>
      <c r="K50" s="63">
        <f t="shared" si="32"/>
        <v>0.11854162313822643</v>
      </c>
      <c r="L50" s="64"/>
      <c r="M50" s="104">
        <f t="shared" si="29"/>
        <v>-6.2746073822087384E-3</v>
      </c>
      <c r="N50" s="61">
        <f t="shared" si="23"/>
        <v>-0.30374478629313784</v>
      </c>
      <c r="O50" s="61">
        <f t="shared" si="24"/>
        <v>-9.7221895106261197E-2</v>
      </c>
      <c r="P50" s="94"/>
    </row>
    <row r="51" spans="1:16" x14ac:dyDescent="0.2">
      <c r="A51" s="7" t="s">
        <v>3</v>
      </c>
      <c r="B51" s="10">
        <f t="shared" ref="B51:K51" si="34">B40/B$36</f>
        <v>7.4968866749688667E-2</v>
      </c>
      <c r="C51" s="10">
        <f t="shared" ref="C51" si="35">C40/C$36</f>
        <v>8.3932967993010879E-2</v>
      </c>
      <c r="D51" s="10">
        <f t="shared" si="34"/>
        <v>8.5682871279352868E-2</v>
      </c>
      <c r="E51" s="10">
        <f t="shared" si="34"/>
        <v>8.5839274141283214E-2</v>
      </c>
      <c r="F51" s="10">
        <f t="shared" si="34"/>
        <v>8.5433993770270708E-2</v>
      </c>
      <c r="G51" s="10">
        <f t="shared" si="34"/>
        <v>9.0410402275497764E-2</v>
      </c>
      <c r="H51" s="10">
        <f t="shared" si="34"/>
        <v>9.976188267309892E-2</v>
      </c>
      <c r="I51" s="10">
        <f t="shared" si="34"/>
        <v>9.6927690565806787E-2</v>
      </c>
      <c r="J51" s="10">
        <f t="shared" si="34"/>
        <v>9.0414583945898269E-2</v>
      </c>
      <c r="K51" s="10">
        <f t="shared" si="34"/>
        <v>8.7425006715816489E-2</v>
      </c>
      <c r="L51" s="29"/>
      <c r="M51" s="103">
        <f t="shared" si="29"/>
        <v>-2.9895772300817802E-3</v>
      </c>
      <c r="N51" s="14">
        <f t="shared" si="23"/>
        <v>-3.3020487516294918E-2</v>
      </c>
      <c r="O51" s="14">
        <f t="shared" si="24"/>
        <v>0.16615083708971165</v>
      </c>
      <c r="P51" s="44"/>
    </row>
    <row r="52" spans="1:16" x14ac:dyDescent="0.2">
      <c r="A52" s="62" t="s">
        <v>5</v>
      </c>
      <c r="B52" s="63">
        <f t="shared" ref="B52:K52" si="36">B41/B$36</f>
        <v>0.15704441677044417</v>
      </c>
      <c r="C52" s="63">
        <f t="shared" ref="C52" si="37">C41/C$36</f>
        <v>0.15372885394329283</v>
      </c>
      <c r="D52" s="63">
        <f t="shared" si="36"/>
        <v>0.14518181104217387</v>
      </c>
      <c r="E52" s="63">
        <f t="shared" si="36"/>
        <v>0.14325988334413481</v>
      </c>
      <c r="F52" s="63">
        <f t="shared" si="36"/>
        <v>0.14077903728203975</v>
      </c>
      <c r="G52" s="63">
        <f t="shared" si="36"/>
        <v>0.12948144906698339</v>
      </c>
      <c r="H52" s="63">
        <f t="shared" si="36"/>
        <v>0.12496521013080991</v>
      </c>
      <c r="I52" s="63">
        <f t="shared" si="36"/>
        <v>0.12965513020594266</v>
      </c>
      <c r="J52" s="63">
        <f t="shared" si="36"/>
        <v>0.12893266686268745</v>
      </c>
      <c r="K52" s="63">
        <f t="shared" si="36"/>
        <v>0.14074858967853626</v>
      </c>
      <c r="L52" s="64"/>
      <c r="M52" s="104">
        <f t="shared" si="29"/>
        <v>1.1815922815848812E-2</v>
      </c>
      <c r="N52" s="61">
        <f t="shared" si="23"/>
        <v>8.7017412090624288E-2</v>
      </c>
      <c r="O52" s="61">
        <f t="shared" si="24"/>
        <v>-0.10376572072427087</v>
      </c>
      <c r="P52" s="94"/>
    </row>
    <row r="53" spans="1:16" x14ac:dyDescent="0.2">
      <c r="A53" s="7" t="s">
        <v>4</v>
      </c>
      <c r="B53" s="10">
        <f t="shared" ref="B53:K53" si="38">B42/B$36</f>
        <v>0.11392278953922789</v>
      </c>
      <c r="C53" s="10">
        <f t="shared" ref="C53" si="39">C42/C$36</f>
        <v>0.10409022317528394</v>
      </c>
      <c r="D53" s="10">
        <f t="shared" si="38"/>
        <v>0.10820702112620749</v>
      </c>
      <c r="E53" s="10">
        <f t="shared" si="38"/>
        <v>9.8395981853532086E-2</v>
      </c>
      <c r="F53" s="10">
        <f t="shared" si="38"/>
        <v>0.10344882951735654</v>
      </c>
      <c r="G53" s="10">
        <f t="shared" si="38"/>
        <v>9.9787453505454315E-2</v>
      </c>
      <c r="H53" s="10">
        <f t="shared" si="38"/>
        <v>0.10662708352661038</v>
      </c>
      <c r="I53" s="10">
        <f t="shared" si="38"/>
        <v>0.10522047798280242</v>
      </c>
      <c r="J53" s="10">
        <f t="shared" si="38"/>
        <v>0.10235224933842987</v>
      </c>
      <c r="K53" s="10">
        <f t="shared" si="38"/>
        <v>0.1214667343222995</v>
      </c>
      <c r="L53" s="29"/>
      <c r="M53" s="103">
        <f t="shared" si="29"/>
        <v>1.9114484983869626E-2</v>
      </c>
      <c r="N53" s="14">
        <f t="shared" si="23"/>
        <v>0.21725457515217791</v>
      </c>
      <c r="O53" s="14">
        <f t="shared" si="24"/>
        <v>6.6219803900377114E-2</v>
      </c>
      <c r="P53" s="44"/>
    </row>
    <row r="54" spans="1:16" x14ac:dyDescent="0.2">
      <c r="A54" s="62" t="s">
        <v>42</v>
      </c>
      <c r="B54" s="63">
        <f t="shared" ref="B54:K54" si="40">B43/B$36</f>
        <v>0.16966376089663762</v>
      </c>
      <c r="C54" s="63">
        <f t="shared" ref="C54" si="41">C43/C$36</f>
        <v>0.15820824398379796</v>
      </c>
      <c r="D54" s="63">
        <f t="shared" si="40"/>
        <v>0.150129584544098</v>
      </c>
      <c r="E54" s="63">
        <f t="shared" si="40"/>
        <v>0.14603046014257939</v>
      </c>
      <c r="F54" s="63">
        <f t="shared" si="40"/>
        <v>0.14408657397000738</v>
      </c>
      <c r="G54" s="63">
        <f t="shared" si="40"/>
        <v>0.1390147844841059</v>
      </c>
      <c r="H54" s="63">
        <f t="shared" si="40"/>
        <v>0.13667006834276527</v>
      </c>
      <c r="I54" s="63">
        <f t="shared" si="40"/>
        <v>0.13784081520242358</v>
      </c>
      <c r="J54" s="63">
        <f t="shared" si="40"/>
        <v>0.14770655689503087</v>
      </c>
      <c r="K54" s="63">
        <f t="shared" si="40"/>
        <v>0.14071874160522937</v>
      </c>
      <c r="L54" s="64"/>
      <c r="M54" s="104">
        <f t="shared" si="29"/>
        <v>-6.9878152898014967E-3</v>
      </c>
      <c r="N54" s="61">
        <f t="shared" si="23"/>
        <v>1.2257380590467328E-2</v>
      </c>
      <c r="O54" s="61">
        <f t="shared" si="24"/>
        <v>-0.17060224964034659</v>
      </c>
      <c r="P54" s="94"/>
    </row>
    <row r="55" spans="1:16" x14ac:dyDescent="0.2">
      <c r="A55" s="7" t="s">
        <v>6</v>
      </c>
      <c r="B55" s="10">
        <f t="shared" ref="B55:K55" si="42">B44/B$36</f>
        <v>0.14312992943129929</v>
      </c>
      <c r="C55" s="10">
        <f t="shared" ref="C55" si="43">C44/C$36</f>
        <v>0.1338575172742435</v>
      </c>
      <c r="D55" s="10">
        <f t="shared" si="42"/>
        <v>0.13161077515118197</v>
      </c>
      <c r="E55" s="10">
        <f t="shared" si="42"/>
        <v>0.13907971484121839</v>
      </c>
      <c r="F55" s="10">
        <f t="shared" si="42"/>
        <v>0.12692270639992292</v>
      </c>
      <c r="G55" s="10">
        <f t="shared" si="42"/>
        <v>0.12046385146750851</v>
      </c>
      <c r="H55" s="10">
        <f t="shared" si="42"/>
        <v>0.11893496613786066</v>
      </c>
      <c r="I55" s="10">
        <f t="shared" si="42"/>
        <v>0.12379509776920958</v>
      </c>
      <c r="J55" s="10">
        <f t="shared" si="42"/>
        <v>0.11905321964128197</v>
      </c>
      <c r="K55" s="10">
        <f t="shared" si="42"/>
        <v>0.12336208697728561</v>
      </c>
      <c r="L55" s="29"/>
      <c r="M55" s="103">
        <f t="shared" si="29"/>
        <v>4.3088673360036356E-3</v>
      </c>
      <c r="N55" s="14">
        <f t="shared" si="23"/>
        <v>2.4058964365412192E-2</v>
      </c>
      <c r="O55" s="14">
        <f t="shared" si="24"/>
        <v>-0.13811117306182993</v>
      </c>
      <c r="P55" s="44"/>
    </row>
    <row r="56" spans="1:16" ht="12.65" customHeight="1" x14ac:dyDescent="0.2">
      <c r="A56" s="62" t="s">
        <v>27</v>
      </c>
      <c r="B56" s="63">
        <f t="shared" ref="B56:K57" si="44">B45/B$36</f>
        <v>1.046077210460772E-2</v>
      </c>
      <c r="C56" s="63">
        <f t="shared" ref="C56" si="45">C45/C$36</f>
        <v>9.4194265745373672E-3</v>
      </c>
      <c r="D56" s="63">
        <f t="shared" si="44"/>
        <v>8.2462891698735566E-3</v>
      </c>
      <c r="E56" s="63">
        <f t="shared" si="44"/>
        <v>5.9786130913804273E-3</v>
      </c>
      <c r="F56" s="63">
        <f t="shared" si="44"/>
        <v>9.3767059503548373E-3</v>
      </c>
      <c r="G56" s="63">
        <f t="shared" si="44"/>
        <v>3.4851373738005189E-3</v>
      </c>
      <c r="H56" s="63">
        <f t="shared" si="44"/>
        <v>2.9223490119677149E-3</v>
      </c>
      <c r="I56" s="63">
        <f t="shared" si="44"/>
        <v>3.2589736528045535E-3</v>
      </c>
      <c r="J56" s="63">
        <f t="shared" si="44"/>
        <v>3.7635989414877978E-3</v>
      </c>
      <c r="K56" s="63">
        <f t="shared" si="44"/>
        <v>5.2084887920484735E-3</v>
      </c>
      <c r="L56" s="64"/>
      <c r="M56" s="104">
        <f t="shared" si="29"/>
        <v>1.4448898505606757E-3</v>
      </c>
      <c r="N56" s="61">
        <f t="shared" si="23"/>
        <v>0.49448593653817768</v>
      </c>
      <c r="O56" s="61">
        <f t="shared" si="24"/>
        <v>-0.50209327380774704</v>
      </c>
      <c r="P56" s="94"/>
    </row>
    <row r="57" spans="1:16" ht="12.65" customHeight="1" x14ac:dyDescent="0.2">
      <c r="A57" s="45" t="s">
        <v>107</v>
      </c>
      <c r="B57" s="10">
        <f>B46/B$36</f>
        <v>2.0755500207555004E-3</v>
      </c>
      <c r="C57" s="10">
        <f t="shared" ref="C57" si="46">C46/C$36</f>
        <v>4.7176554681915657E-3</v>
      </c>
      <c r="D57" s="10">
        <f t="shared" si="44"/>
        <v>4.1938270635356947E-3</v>
      </c>
      <c r="E57" s="10">
        <f t="shared" si="44"/>
        <v>5.3143227478937138E-3</v>
      </c>
      <c r="F57" s="10">
        <f t="shared" si="44"/>
        <v>5.683825182235638E-3</v>
      </c>
      <c r="G57" s="10">
        <f t="shared" si="44"/>
        <v>5.9856843684556E-3</v>
      </c>
      <c r="H57" s="10">
        <f t="shared" si="44"/>
        <v>8.272257785199617E-3</v>
      </c>
      <c r="I57" s="10">
        <f t="shared" si="44"/>
        <v>7.6501728939074023E-3</v>
      </c>
      <c r="J57" s="10">
        <f t="shared" si="44"/>
        <v>1.2922669802999118E-2</v>
      </c>
      <c r="K57" s="47">
        <f>K46/K$36</f>
        <v>6.5068799808972334E-3</v>
      </c>
      <c r="L57" s="46"/>
      <c r="M57" s="103">
        <f t="shared" si="29"/>
        <v>-6.4157898221018847E-3</v>
      </c>
      <c r="N57" s="14">
        <f t="shared" si="23"/>
        <v>8.7073687879087078E-2</v>
      </c>
      <c r="O57" s="14">
        <f t="shared" si="24"/>
        <v>2.1350147747962867</v>
      </c>
      <c r="P57" s="44"/>
    </row>
    <row r="58" spans="1:16" ht="12.65" customHeight="1" x14ac:dyDescent="0.2">
      <c r="A58" s="11" t="s">
        <v>110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14"/>
      <c r="N58" s="6"/>
      <c r="O58" s="6"/>
    </row>
    <row r="59" spans="1:16" ht="12.65" customHeight="1" x14ac:dyDescent="0.2">
      <c r="A59" s="11" t="s">
        <v>132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14"/>
      <c r="N59" s="6"/>
      <c r="O59" s="6"/>
    </row>
    <row r="60" spans="1:16" ht="12.65" customHeight="1" x14ac:dyDescent="0.2">
      <c r="A60" s="57" t="s">
        <v>137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14"/>
      <c r="N60" s="6"/>
      <c r="O60" s="6"/>
    </row>
    <row r="61" spans="1:16" ht="12.65" customHeight="1" x14ac:dyDescent="0.2">
      <c r="A61" s="5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14"/>
      <c r="N61" s="6"/>
      <c r="O61" s="6"/>
    </row>
    <row r="62" spans="1:16" ht="18" x14ac:dyDescent="0.4">
      <c r="A62" s="1" t="s">
        <v>128</v>
      </c>
    </row>
    <row r="63" spans="1:16" ht="18" x14ac:dyDescent="0.4">
      <c r="A63" s="1"/>
      <c r="B63" s="3" t="s">
        <v>133</v>
      </c>
      <c r="C63" s="3"/>
      <c r="D63" s="3"/>
      <c r="E63" s="3"/>
      <c r="F63" s="3"/>
      <c r="G63" s="3"/>
      <c r="H63" s="3"/>
      <c r="I63" s="3"/>
      <c r="J63" s="3"/>
      <c r="K63" s="3"/>
    </row>
    <row r="64" spans="1:16" ht="10.5" x14ac:dyDescent="0.25">
      <c r="A64" s="2"/>
      <c r="B64" s="55" t="s">
        <v>150</v>
      </c>
      <c r="C64" s="55"/>
      <c r="D64" s="3"/>
      <c r="E64" s="3"/>
      <c r="F64" s="3"/>
      <c r="G64" s="3"/>
      <c r="H64" s="3"/>
      <c r="I64" s="3"/>
      <c r="J64" s="3"/>
      <c r="K64" s="3"/>
      <c r="L64" s="25" t="s">
        <v>52</v>
      </c>
      <c r="M64" s="101" t="s">
        <v>158</v>
      </c>
      <c r="N64" s="3" t="str">
        <f>N$4</f>
        <v>pct chg 5/10 year</v>
      </c>
      <c r="O64" s="3"/>
      <c r="P64" s="87" t="str">
        <f>P$4</f>
        <v>10yr</v>
      </c>
    </row>
    <row r="65" spans="1:16" ht="10.5" x14ac:dyDescent="0.25">
      <c r="A65" s="4" t="s">
        <v>0</v>
      </c>
      <c r="B65" s="56">
        <f>B$5</f>
        <v>2017</v>
      </c>
      <c r="C65" s="56">
        <f t="shared" ref="C65:K65" si="47">C$5</f>
        <v>2018</v>
      </c>
      <c r="D65" s="56">
        <f t="shared" si="47"/>
        <v>2019</v>
      </c>
      <c r="E65" s="56" t="str">
        <f t="shared" si="47"/>
        <v>2020^</v>
      </c>
      <c r="F65" s="56">
        <f t="shared" si="47"/>
        <v>2021</v>
      </c>
      <c r="G65" s="56">
        <f t="shared" si="47"/>
        <v>2022</v>
      </c>
      <c r="H65" s="56">
        <f t="shared" si="47"/>
        <v>2023</v>
      </c>
      <c r="I65" s="56">
        <f t="shared" si="47"/>
        <v>2024</v>
      </c>
      <c r="J65" s="56">
        <f t="shared" si="47"/>
        <v>2025</v>
      </c>
      <c r="K65" s="56">
        <f t="shared" si="47"/>
        <v>2026</v>
      </c>
      <c r="L65" s="91" t="str">
        <f>L$5</f>
        <v>2025 to 2026</v>
      </c>
      <c r="M65" s="102"/>
      <c r="N65" s="92" t="str">
        <f>N$5</f>
        <v>2022-26</v>
      </c>
      <c r="O65" s="26" t="str">
        <f>O$5</f>
        <v>2017-26</v>
      </c>
      <c r="P65" s="56" t="str">
        <f>P$5</f>
        <v>trend</v>
      </c>
    </row>
    <row r="66" spans="1:16" ht="12.5" x14ac:dyDescent="0.25">
      <c r="A66" s="5" t="s">
        <v>29</v>
      </c>
      <c r="B66" s="6">
        <v>14028.64</v>
      </c>
      <c r="C66" s="6">
        <v>14246.83</v>
      </c>
      <c r="D66" s="6">
        <v>14386.08</v>
      </c>
      <c r="E66" s="6">
        <v>13953.4</v>
      </c>
      <c r="F66" s="6">
        <v>14287.61</v>
      </c>
      <c r="G66" s="6">
        <v>14959.32</v>
      </c>
      <c r="H66" s="6">
        <v>14862.93</v>
      </c>
      <c r="I66" s="6">
        <v>14584.93</v>
      </c>
      <c r="J66" s="6">
        <v>14927.14</v>
      </c>
      <c r="K66" s="6">
        <v>14606.22</v>
      </c>
      <c r="L66" s="27">
        <f t="shared" ref="L66" si="48">K66-J66</f>
        <v>-320.92000000000007</v>
      </c>
      <c r="M66" s="103">
        <f t="shared" ref="M66" si="49">IFERROR((K66-J66)/J66,"n/a")</f>
        <v>-2.1499094937141347E-2</v>
      </c>
      <c r="N66" s="14">
        <f t="shared" ref="N66:N87" si="50">IFERROR((K66-G66)/G66,"n/a")</f>
        <v>-2.3604014086201806E-2</v>
      </c>
      <c r="O66" s="14">
        <f t="shared" ref="O66:O87" si="51">IFERROR((K66-B66)/B66,"n/a")</f>
        <v>4.1171489182130268E-2</v>
      </c>
      <c r="P66" s="44"/>
    </row>
    <row r="67" spans="1:16" x14ac:dyDescent="0.2">
      <c r="A67" s="62" t="s">
        <v>1</v>
      </c>
      <c r="B67" s="59">
        <v>1818.61</v>
      </c>
      <c r="C67" s="59">
        <v>1876.28</v>
      </c>
      <c r="D67" s="59">
        <v>1856.71</v>
      </c>
      <c r="E67" s="59">
        <v>1809.1</v>
      </c>
      <c r="F67" s="59">
        <v>1876.46</v>
      </c>
      <c r="G67" s="59">
        <v>1983.76</v>
      </c>
      <c r="H67" s="59">
        <v>2108.64</v>
      </c>
      <c r="I67" s="59">
        <v>2272.7199999999998</v>
      </c>
      <c r="J67" s="59">
        <v>2314.7399999999998</v>
      </c>
      <c r="K67" s="59">
        <v>2223.46</v>
      </c>
      <c r="L67" s="65">
        <f t="shared" ref="L67:L76" si="52">K67-J67</f>
        <v>-91.279999999999745</v>
      </c>
      <c r="M67" s="104">
        <f t="shared" ref="M67:M76" si="53">IFERROR((K67-J67)/J67,"n/a")</f>
        <v>-3.9434234514459404E-2</v>
      </c>
      <c r="N67" s="61">
        <f t="shared" si="50"/>
        <v>0.12083114892930599</v>
      </c>
      <c r="O67" s="61">
        <f t="shared" si="51"/>
        <v>0.22261507415003776</v>
      </c>
      <c r="P67" s="94"/>
    </row>
    <row r="68" spans="1:16" x14ac:dyDescent="0.2">
      <c r="A68" s="7" t="s">
        <v>173</v>
      </c>
      <c r="B68" s="6">
        <v>930.96</v>
      </c>
      <c r="C68" s="6">
        <v>1167.08</v>
      </c>
      <c r="D68" s="6">
        <v>1438.19</v>
      </c>
      <c r="E68" s="6">
        <v>1640.42</v>
      </c>
      <c r="F68" s="6">
        <v>1642.92</v>
      </c>
      <c r="G68" s="6">
        <v>1612.51</v>
      </c>
      <c r="H68" s="6">
        <v>1690.12</v>
      </c>
      <c r="I68" s="6">
        <v>1716.78</v>
      </c>
      <c r="J68" s="6">
        <v>1920.33</v>
      </c>
      <c r="K68" s="6">
        <v>1754.56</v>
      </c>
      <c r="L68" s="27">
        <f t="shared" si="52"/>
        <v>-165.76999999999998</v>
      </c>
      <c r="M68" s="103">
        <f t="shared" si="53"/>
        <v>-8.6323704779907612E-2</v>
      </c>
      <c r="N68" s="14">
        <f t="shared" si="50"/>
        <v>8.8092476945879378E-2</v>
      </c>
      <c r="O68" s="14">
        <f t="shared" si="51"/>
        <v>0.88467818166194023</v>
      </c>
      <c r="P68" s="44"/>
    </row>
    <row r="69" spans="1:16" x14ac:dyDescent="0.2">
      <c r="A69" s="62" t="s">
        <v>2</v>
      </c>
      <c r="B69" s="59">
        <v>1706.71</v>
      </c>
      <c r="C69" s="59">
        <v>1679.78</v>
      </c>
      <c r="D69" s="59">
        <v>1705.15</v>
      </c>
      <c r="E69" s="59">
        <v>1577.39</v>
      </c>
      <c r="F69" s="59">
        <v>1944.25</v>
      </c>
      <c r="G69" s="59">
        <v>2689.97</v>
      </c>
      <c r="H69" s="59">
        <v>2283.7199999999998</v>
      </c>
      <c r="I69" s="59">
        <v>1805.28</v>
      </c>
      <c r="J69" s="59">
        <v>1800.25</v>
      </c>
      <c r="K69" s="59">
        <v>1608.41</v>
      </c>
      <c r="L69" s="65">
        <f t="shared" si="52"/>
        <v>-191.83999999999992</v>
      </c>
      <c r="M69" s="104">
        <f t="shared" si="53"/>
        <v>-0.10656297736425492</v>
      </c>
      <c r="N69" s="61">
        <f t="shared" si="50"/>
        <v>-0.40207139856578317</v>
      </c>
      <c r="O69" s="61">
        <f t="shared" si="51"/>
        <v>-5.7596193846640588E-2</v>
      </c>
      <c r="P69" s="94"/>
    </row>
    <row r="70" spans="1:16" x14ac:dyDescent="0.2">
      <c r="A70" s="7" t="s">
        <v>3</v>
      </c>
      <c r="B70" s="6">
        <v>907.19</v>
      </c>
      <c r="C70" s="6">
        <v>1040.17</v>
      </c>
      <c r="D70" s="6">
        <v>1076.71</v>
      </c>
      <c r="E70" s="6">
        <v>1049.5999999999999</v>
      </c>
      <c r="F70" s="6">
        <v>1074.24</v>
      </c>
      <c r="G70" s="6">
        <v>1139.25</v>
      </c>
      <c r="H70" s="6">
        <v>1235.21</v>
      </c>
      <c r="I70" s="6">
        <v>1139.5</v>
      </c>
      <c r="J70" s="6">
        <v>1121.97</v>
      </c>
      <c r="K70" s="6">
        <v>1092.46</v>
      </c>
      <c r="L70" s="27">
        <f t="shared" si="52"/>
        <v>-29.509999999999991</v>
      </c>
      <c r="M70" s="103">
        <f t="shared" si="53"/>
        <v>-2.6301951032558793E-2</v>
      </c>
      <c r="N70" s="14">
        <f t="shared" si="50"/>
        <v>-4.1070879964889152E-2</v>
      </c>
      <c r="O70" s="14">
        <f t="shared" si="51"/>
        <v>0.2042240324518568</v>
      </c>
      <c r="P70" s="44"/>
    </row>
    <row r="71" spans="1:16" x14ac:dyDescent="0.2">
      <c r="A71" s="62" t="s">
        <v>5</v>
      </c>
      <c r="B71" s="59">
        <v>2184.7199999999998</v>
      </c>
      <c r="C71" s="59">
        <v>2167.19</v>
      </c>
      <c r="D71" s="59">
        <v>2075.2399999999998</v>
      </c>
      <c r="E71" s="59">
        <v>2018.26</v>
      </c>
      <c r="F71" s="59">
        <v>1990.88</v>
      </c>
      <c r="G71" s="59">
        <v>1896.61</v>
      </c>
      <c r="H71" s="59">
        <v>1846.08</v>
      </c>
      <c r="I71" s="59">
        <v>1906.83</v>
      </c>
      <c r="J71" s="59">
        <v>1980.38</v>
      </c>
      <c r="K71" s="59">
        <v>2027.24</v>
      </c>
      <c r="L71" s="65">
        <f t="shared" si="52"/>
        <v>46.8599999999999</v>
      </c>
      <c r="M71" s="104">
        <f t="shared" si="53"/>
        <v>2.3662125450671031E-2</v>
      </c>
      <c r="N71" s="61">
        <f t="shared" si="50"/>
        <v>6.8875520006748944E-2</v>
      </c>
      <c r="O71" s="61">
        <f t="shared" si="51"/>
        <v>-7.2082463656669871E-2</v>
      </c>
      <c r="P71" s="94"/>
    </row>
    <row r="72" spans="1:16" x14ac:dyDescent="0.2">
      <c r="A72" s="7" t="s">
        <v>4</v>
      </c>
      <c r="B72" s="6">
        <v>1682.62</v>
      </c>
      <c r="C72" s="6">
        <v>1625.42</v>
      </c>
      <c r="D72" s="6">
        <v>1642.53</v>
      </c>
      <c r="E72" s="6">
        <v>1428.14</v>
      </c>
      <c r="F72" s="6">
        <v>1440.35</v>
      </c>
      <c r="G72" s="6">
        <v>1457.74</v>
      </c>
      <c r="H72" s="6">
        <v>1535.51</v>
      </c>
      <c r="I72" s="6">
        <v>1515.08</v>
      </c>
      <c r="J72" s="6">
        <v>1434.31</v>
      </c>
      <c r="K72" s="6">
        <v>1511.96</v>
      </c>
      <c r="L72" s="27">
        <f t="shared" si="52"/>
        <v>77.650000000000091</v>
      </c>
      <c r="M72" s="103">
        <f t="shared" si="53"/>
        <v>5.4137529543822532E-2</v>
      </c>
      <c r="N72" s="14">
        <f t="shared" si="50"/>
        <v>3.7194561444427697E-2</v>
      </c>
      <c r="O72" s="14">
        <f t="shared" si="51"/>
        <v>-0.10142515838394876</v>
      </c>
      <c r="P72" s="44"/>
    </row>
    <row r="73" spans="1:16" x14ac:dyDescent="0.2">
      <c r="A73" s="62" t="s">
        <v>42</v>
      </c>
      <c r="B73" s="59">
        <v>2475.0100000000002</v>
      </c>
      <c r="C73" s="59">
        <v>2432.4699999999998</v>
      </c>
      <c r="D73" s="59">
        <v>2342.14</v>
      </c>
      <c r="E73" s="59">
        <v>2149.0700000000002</v>
      </c>
      <c r="F73" s="59">
        <v>2113.31</v>
      </c>
      <c r="G73" s="59">
        <v>2138.4899999999998</v>
      </c>
      <c r="H73" s="59">
        <v>2113.31</v>
      </c>
      <c r="I73" s="59">
        <v>2106.96</v>
      </c>
      <c r="J73" s="59">
        <v>2179.1799999999998</v>
      </c>
      <c r="K73" s="59">
        <v>2208.64</v>
      </c>
      <c r="L73" s="65">
        <f t="shared" si="52"/>
        <v>29.460000000000036</v>
      </c>
      <c r="M73" s="104">
        <f t="shared" si="53"/>
        <v>1.3518846538606282E-2</v>
      </c>
      <c r="N73" s="61">
        <f t="shared" si="50"/>
        <v>3.2803520240917705E-2</v>
      </c>
      <c r="O73" s="61">
        <f t="shared" si="51"/>
        <v>-0.10762380758057556</v>
      </c>
      <c r="P73" s="94"/>
    </row>
    <row r="74" spans="1:16" x14ac:dyDescent="0.2">
      <c r="A74" s="7" t="s">
        <v>6</v>
      </c>
      <c r="B74" s="6">
        <v>2219.0300000000002</v>
      </c>
      <c r="C74" s="6">
        <v>2142.4899999999998</v>
      </c>
      <c r="D74" s="6">
        <v>2129.4299999999998</v>
      </c>
      <c r="E74" s="6">
        <v>2139.75</v>
      </c>
      <c r="F74" s="6">
        <v>1998.18</v>
      </c>
      <c r="G74" s="6">
        <v>1899.36</v>
      </c>
      <c r="H74" s="6">
        <v>1923.18</v>
      </c>
      <c r="I74" s="6">
        <v>2004.28</v>
      </c>
      <c r="J74" s="6">
        <v>2054.25</v>
      </c>
      <c r="K74" s="6">
        <v>2090.92</v>
      </c>
      <c r="L74" s="27">
        <f t="shared" si="52"/>
        <v>36.670000000000073</v>
      </c>
      <c r="M74" s="103">
        <f t="shared" si="53"/>
        <v>1.7850797127905597E-2</v>
      </c>
      <c r="N74" s="14">
        <f t="shared" si="50"/>
        <v>0.10085502485047605</v>
      </c>
      <c r="O74" s="14">
        <f t="shared" si="51"/>
        <v>-5.7732432639486672E-2</v>
      </c>
      <c r="P74" s="44"/>
    </row>
    <row r="75" spans="1:16" ht="12.65" customHeight="1" x14ac:dyDescent="0.2">
      <c r="A75" s="62" t="s">
        <v>140</v>
      </c>
      <c r="B75" s="59">
        <v>71.17</v>
      </c>
      <c r="C75" s="59">
        <v>57.49</v>
      </c>
      <c r="D75" s="59">
        <v>63.57</v>
      </c>
      <c r="E75" s="59">
        <v>73.64</v>
      </c>
      <c r="F75" s="59">
        <v>129.58000000000001</v>
      </c>
      <c r="G75" s="59">
        <v>50.69</v>
      </c>
      <c r="H75" s="59">
        <v>31.92</v>
      </c>
      <c r="I75" s="59">
        <v>38.92</v>
      </c>
      <c r="J75" s="59">
        <v>25</v>
      </c>
      <c r="K75" s="59">
        <v>32.42</v>
      </c>
      <c r="L75" s="65">
        <f t="shared" si="52"/>
        <v>7.4200000000000017</v>
      </c>
      <c r="M75" s="104">
        <f t="shared" si="53"/>
        <v>0.29680000000000006</v>
      </c>
      <c r="N75" s="61">
        <f t="shared" si="50"/>
        <v>-0.36042611955020709</v>
      </c>
      <c r="O75" s="61">
        <f t="shared" si="51"/>
        <v>-0.54447098496557533</v>
      </c>
      <c r="P75" s="94"/>
    </row>
    <row r="76" spans="1:16" ht="12.65" customHeight="1" x14ac:dyDescent="0.2">
      <c r="A76" s="45" t="s">
        <v>107</v>
      </c>
      <c r="B76" s="6">
        <v>32.61</v>
      </c>
      <c r="C76" s="6">
        <v>58.47</v>
      </c>
      <c r="D76" s="6">
        <v>56.4</v>
      </c>
      <c r="E76" s="6">
        <v>68.040000000000006</v>
      </c>
      <c r="F76" s="6">
        <v>77.459999999999994</v>
      </c>
      <c r="G76" s="6">
        <v>90.93</v>
      </c>
      <c r="H76" s="6">
        <v>95.24</v>
      </c>
      <c r="I76" s="6">
        <v>78.58</v>
      </c>
      <c r="J76" s="6">
        <v>96.74</v>
      </c>
      <c r="K76" s="6">
        <v>56.17</v>
      </c>
      <c r="L76" s="27">
        <f t="shared" si="52"/>
        <v>-40.569999999999993</v>
      </c>
      <c r="M76" s="103">
        <f t="shared" si="53"/>
        <v>-0.41937151126731442</v>
      </c>
      <c r="N76" s="14">
        <f t="shared" si="50"/>
        <v>-0.38227207742219294</v>
      </c>
      <c r="O76" s="14">
        <f t="shared" si="51"/>
        <v>0.72247776755596449</v>
      </c>
      <c r="P76" s="44"/>
    </row>
    <row r="77" spans="1:16" ht="10.5" x14ac:dyDescent="0.25">
      <c r="B77" s="8">
        <v>1</v>
      </c>
      <c r="C77" s="8">
        <v>1</v>
      </c>
      <c r="D77" s="8">
        <v>1</v>
      </c>
      <c r="E77" s="8">
        <v>1</v>
      </c>
      <c r="F77" s="8">
        <v>1</v>
      </c>
      <c r="G77" s="8">
        <v>1</v>
      </c>
      <c r="H77" s="8">
        <v>1</v>
      </c>
      <c r="I77" s="8">
        <v>1</v>
      </c>
      <c r="J77" s="8">
        <v>1</v>
      </c>
      <c r="K77" s="100">
        <v>1</v>
      </c>
      <c r="M77" s="105"/>
      <c r="N77" s="15" t="s">
        <v>53</v>
      </c>
      <c r="O77" s="15"/>
    </row>
    <row r="78" spans="1:16" x14ac:dyDescent="0.2">
      <c r="A78" s="62" t="s">
        <v>1</v>
      </c>
      <c r="B78" s="63">
        <f>B67/B$66</f>
        <v>0.12963551705653578</v>
      </c>
      <c r="C78" s="63">
        <f t="shared" ref="C78:K78" si="54">C67/C$66</f>
        <v>0.13169806897394018</v>
      </c>
      <c r="D78" s="63">
        <f t="shared" si="54"/>
        <v>0.12906295530123565</v>
      </c>
      <c r="E78" s="63">
        <f t="shared" si="54"/>
        <v>0.12965298780225606</v>
      </c>
      <c r="F78" s="63">
        <f t="shared" si="54"/>
        <v>0.13133477187577208</v>
      </c>
      <c r="G78" s="63">
        <f t="shared" si="54"/>
        <v>0.13261030581603978</v>
      </c>
      <c r="H78" s="63">
        <f t="shared" si="54"/>
        <v>0.14187243026778704</v>
      </c>
      <c r="I78" s="63">
        <f t="shared" si="54"/>
        <v>0.1558265963566503</v>
      </c>
      <c r="J78" s="63">
        <f t="shared" si="54"/>
        <v>0.15506922290539246</v>
      </c>
      <c r="K78" s="63">
        <f t="shared" si="54"/>
        <v>0.15222692797999757</v>
      </c>
      <c r="L78" s="64"/>
      <c r="M78" s="104">
        <f t="shared" ref="M78:M87" si="55">K78-J78</f>
        <v>-2.8422949253948948E-3</v>
      </c>
      <c r="N78" s="61">
        <f t="shared" si="50"/>
        <v>0.14792682999442325</v>
      </c>
      <c r="O78" s="61">
        <f t="shared" si="51"/>
        <v>0.17426868374050122</v>
      </c>
      <c r="P78" s="94"/>
    </row>
    <row r="79" spans="1:16" x14ac:dyDescent="0.2">
      <c r="A79" s="7" t="s">
        <v>173</v>
      </c>
      <c r="B79" s="10">
        <f t="shared" ref="B79:K87" si="56">B68/B$66</f>
        <v>6.6361386420921778E-2</v>
      </c>
      <c r="C79" s="10">
        <f t="shared" si="56"/>
        <v>8.1918574167025221E-2</v>
      </c>
      <c r="D79" s="10">
        <f t="shared" si="56"/>
        <v>9.9970944134885956E-2</v>
      </c>
      <c r="E79" s="10">
        <f t="shared" si="56"/>
        <v>0.11756417790646008</v>
      </c>
      <c r="F79" s="10">
        <f t="shared" si="56"/>
        <v>0.11498914094099713</v>
      </c>
      <c r="G79" s="10">
        <f t="shared" si="56"/>
        <v>0.10779300128615472</v>
      </c>
      <c r="H79" s="10">
        <f t="shared" si="56"/>
        <v>0.1137137832177101</v>
      </c>
      <c r="I79" s="10">
        <f t="shared" si="56"/>
        <v>0.1177091696703378</v>
      </c>
      <c r="J79" s="10">
        <f t="shared" si="56"/>
        <v>0.128646880782253</v>
      </c>
      <c r="K79" s="10">
        <f t="shared" si="56"/>
        <v>0.12012416627984517</v>
      </c>
      <c r="L79" s="29"/>
      <c r="M79" s="103">
        <f t="shared" si="55"/>
        <v>-8.5227145024078382E-3</v>
      </c>
      <c r="N79" s="14">
        <f t="shared" si="50"/>
        <v>0.11439671264886002</v>
      </c>
      <c r="O79" s="14">
        <f t="shared" si="51"/>
        <v>0.81015154683346968</v>
      </c>
      <c r="P79" s="44"/>
    </row>
    <row r="80" spans="1:16" x14ac:dyDescent="0.2">
      <c r="A80" s="62" t="s">
        <v>2</v>
      </c>
      <c r="B80" s="63">
        <f t="shared" si="56"/>
        <v>0.12165897763432522</v>
      </c>
      <c r="C80" s="63">
        <f t="shared" si="56"/>
        <v>0.11790552705408852</v>
      </c>
      <c r="D80" s="63">
        <f t="shared" si="56"/>
        <v>0.11852777129002481</v>
      </c>
      <c r="E80" s="63">
        <f t="shared" si="56"/>
        <v>0.11304699929766222</v>
      </c>
      <c r="F80" s="63">
        <f t="shared" si="56"/>
        <v>0.13607944225801236</v>
      </c>
      <c r="G80" s="63">
        <f t="shared" si="56"/>
        <v>0.17981900246802662</v>
      </c>
      <c r="H80" s="63">
        <f t="shared" si="56"/>
        <v>0.15365207263978231</v>
      </c>
      <c r="I80" s="63">
        <f t="shared" si="56"/>
        <v>0.12377707674976843</v>
      </c>
      <c r="J80" s="63">
        <f t="shared" si="56"/>
        <v>0.12060247307923688</v>
      </c>
      <c r="K80" s="63">
        <f t="shared" si="56"/>
        <v>0.11011815514212439</v>
      </c>
      <c r="L80" s="64"/>
      <c r="M80" s="104">
        <f t="shared" si="55"/>
        <v>-1.0484317937112492E-2</v>
      </c>
      <c r="N80" s="61">
        <f t="shared" si="50"/>
        <v>-0.3876166943941069</v>
      </c>
      <c r="O80" s="61">
        <f t="shared" si="51"/>
        <v>-9.486207032652777E-2</v>
      </c>
      <c r="P80" s="94"/>
    </row>
    <row r="81" spans="1:16" x14ac:dyDescent="0.2">
      <c r="A81" s="7" t="s">
        <v>3</v>
      </c>
      <c r="B81" s="10">
        <f t="shared" si="56"/>
        <v>6.4666995517740855E-2</v>
      </c>
      <c r="C81" s="10">
        <f t="shared" si="56"/>
        <v>7.3010627627338856E-2</v>
      </c>
      <c r="D81" s="10">
        <f t="shared" si="56"/>
        <v>7.4843876858741235E-2</v>
      </c>
      <c r="E81" s="10">
        <f t="shared" si="56"/>
        <v>7.5221809738128337E-2</v>
      </c>
      <c r="F81" s="10">
        <f t="shared" si="56"/>
        <v>7.5186822708626561E-2</v>
      </c>
      <c r="G81" s="10">
        <f t="shared" si="56"/>
        <v>7.6156536527061391E-2</v>
      </c>
      <c r="H81" s="10">
        <f t="shared" si="56"/>
        <v>8.3106762933015221E-2</v>
      </c>
      <c r="I81" s="10">
        <f t="shared" si="56"/>
        <v>7.8128588892781792E-2</v>
      </c>
      <c r="J81" s="10">
        <f t="shared" si="56"/>
        <v>7.516309219314618E-2</v>
      </c>
      <c r="K81" s="10">
        <f t="shared" si="56"/>
        <v>7.4794163034652361E-2</v>
      </c>
      <c r="L81" s="29"/>
      <c r="M81" s="103">
        <f t="shared" si="55"/>
        <v>-3.6892915849381924E-4</v>
      </c>
      <c r="N81" s="14">
        <f t="shared" si="50"/>
        <v>-1.7889120941377446E-2</v>
      </c>
      <c r="O81" s="14">
        <f t="shared" si="51"/>
        <v>0.15660488686432325</v>
      </c>
      <c r="P81" s="44"/>
    </row>
    <row r="82" spans="1:16" x14ac:dyDescent="0.2">
      <c r="A82" s="62" t="s">
        <v>5</v>
      </c>
      <c r="B82" s="63">
        <f t="shared" si="56"/>
        <v>0.15573284366838125</v>
      </c>
      <c r="C82" s="63">
        <f t="shared" si="56"/>
        <v>0.15211734821009307</v>
      </c>
      <c r="D82" s="63">
        <f t="shared" si="56"/>
        <v>0.14425333377820782</v>
      </c>
      <c r="E82" s="63">
        <f t="shared" si="56"/>
        <v>0.14464288273825734</v>
      </c>
      <c r="F82" s="63">
        <f t="shared" si="56"/>
        <v>0.13934310916941323</v>
      </c>
      <c r="G82" s="63">
        <f t="shared" si="56"/>
        <v>0.12678450624761017</v>
      </c>
      <c r="H82" s="63">
        <f t="shared" si="56"/>
        <v>0.12420700359888662</v>
      </c>
      <c r="I82" s="63">
        <f t="shared" si="56"/>
        <v>0.1307397430087083</v>
      </c>
      <c r="J82" s="63">
        <f t="shared" si="56"/>
        <v>0.13266975455445584</v>
      </c>
      <c r="K82" s="63">
        <f t="shared" si="56"/>
        <v>0.13879292520583697</v>
      </c>
      <c r="L82" s="64"/>
      <c r="M82" s="104">
        <f t="shared" si="55"/>
        <v>6.1231706513811268E-3</v>
      </c>
      <c r="N82" s="61">
        <f t="shared" si="50"/>
        <v>9.4715192838897455E-2</v>
      </c>
      <c r="O82" s="61">
        <f t="shared" si="51"/>
        <v>-0.10877550337818448</v>
      </c>
      <c r="P82" s="94"/>
    </row>
    <row r="83" spans="1:16" x14ac:dyDescent="0.2">
      <c r="A83" s="7" t="s">
        <v>4</v>
      </c>
      <c r="B83" s="10">
        <f t="shared" si="56"/>
        <v>0.11994177625201018</v>
      </c>
      <c r="C83" s="10">
        <f t="shared" si="56"/>
        <v>0.11408994141152805</v>
      </c>
      <c r="D83" s="10">
        <f t="shared" si="56"/>
        <v>0.1141749524540389</v>
      </c>
      <c r="E83" s="10">
        <f t="shared" si="56"/>
        <v>0.10235068155431652</v>
      </c>
      <c r="F83" s="10">
        <f t="shared" si="56"/>
        <v>0.10081112236406228</v>
      </c>
      <c r="G83" s="10">
        <f t="shared" si="56"/>
        <v>9.7446942775473749E-2</v>
      </c>
      <c r="H83" s="10">
        <f t="shared" si="56"/>
        <v>0.10331139284111544</v>
      </c>
      <c r="I83" s="10">
        <f t="shared" si="56"/>
        <v>0.10387982664298011</v>
      </c>
      <c r="J83" s="10">
        <f t="shared" si="56"/>
        <v>9.6087395174159276E-2</v>
      </c>
      <c r="K83" s="10">
        <f t="shared" si="56"/>
        <v>0.10351480396707705</v>
      </c>
      <c r="L83" s="29"/>
      <c r="M83" s="103">
        <f t="shared" si="55"/>
        <v>7.4274087929177696E-3</v>
      </c>
      <c r="N83" s="14">
        <f t="shared" si="50"/>
        <v>6.226835874763334E-2</v>
      </c>
      <c r="O83" s="14">
        <f t="shared" si="51"/>
        <v>-0.13695788738711315</v>
      </c>
      <c r="P83" s="44"/>
    </row>
    <row r="84" spans="1:16" x14ac:dyDescent="0.2">
      <c r="A84" s="62" t="s">
        <v>42</v>
      </c>
      <c r="B84" s="63">
        <f t="shared" si="56"/>
        <v>0.17642551238038756</v>
      </c>
      <c r="C84" s="63">
        <f t="shared" si="56"/>
        <v>0.17073763075715789</v>
      </c>
      <c r="D84" s="63">
        <f t="shared" si="56"/>
        <v>0.16280599023500494</v>
      </c>
      <c r="E84" s="63">
        <f t="shared" si="56"/>
        <v>0.15401765877850562</v>
      </c>
      <c r="F84" s="63">
        <f t="shared" si="56"/>
        <v>0.14791207206803655</v>
      </c>
      <c r="G84" s="63">
        <f t="shared" si="56"/>
        <v>0.14295369040838754</v>
      </c>
      <c r="H84" s="63">
        <f t="shared" si="56"/>
        <v>0.14218663480215543</v>
      </c>
      <c r="I84" s="63">
        <f t="shared" si="56"/>
        <v>0.14446144067883768</v>
      </c>
      <c r="J84" s="63">
        <f t="shared" si="56"/>
        <v>0.14598777796684428</v>
      </c>
      <c r="K84" s="63">
        <f t="shared" si="56"/>
        <v>0.15121229174967923</v>
      </c>
      <c r="L84" s="64"/>
      <c r="M84" s="104">
        <f t="shared" si="55"/>
        <v>5.2245137828349497E-3</v>
      </c>
      <c r="N84" s="61">
        <f t="shared" si="50"/>
        <v>5.777116573695068E-2</v>
      </c>
      <c r="O84" s="61">
        <f t="shared" si="51"/>
        <v>-0.14291142074932225</v>
      </c>
      <c r="P84" s="94"/>
    </row>
    <row r="85" spans="1:16" x14ac:dyDescent="0.2">
      <c r="A85" s="7" t="s">
        <v>6</v>
      </c>
      <c r="B85" s="10">
        <f t="shared" si="56"/>
        <v>0.15817855472804207</v>
      </c>
      <c r="C85" s="10">
        <f t="shared" si="56"/>
        <v>0.15038362920032033</v>
      </c>
      <c r="D85" s="10">
        <f t="shared" si="56"/>
        <v>0.14802016949718061</v>
      </c>
      <c r="E85" s="10">
        <f t="shared" si="56"/>
        <v>0.15334972121490104</v>
      </c>
      <c r="F85" s="10">
        <f t="shared" si="56"/>
        <v>0.13985404136871038</v>
      </c>
      <c r="G85" s="10">
        <f t="shared" si="56"/>
        <v>0.12696833813301675</v>
      </c>
      <c r="H85" s="10">
        <f t="shared" si="56"/>
        <v>0.12939440608278449</v>
      </c>
      <c r="I85" s="10">
        <f t="shared" si="56"/>
        <v>0.13742129718826213</v>
      </c>
      <c r="J85" s="10">
        <f t="shared" si="56"/>
        <v>0.13761845872685591</v>
      </c>
      <c r="K85" s="10">
        <f t="shared" si="56"/>
        <v>0.14315271165298074</v>
      </c>
      <c r="L85" s="29"/>
      <c r="M85" s="103">
        <f t="shared" si="55"/>
        <v>5.534252926124833E-3</v>
      </c>
      <c r="N85" s="14">
        <f t="shared" si="50"/>
        <v>0.12746779045818998</v>
      </c>
      <c r="O85" s="14">
        <f t="shared" si="51"/>
        <v>-9.4992921770561164E-2</v>
      </c>
      <c r="P85" s="44"/>
    </row>
    <row r="86" spans="1:16" ht="12.65" customHeight="1" x14ac:dyDescent="0.2">
      <c r="A86" s="62" t="s">
        <v>140</v>
      </c>
      <c r="B86" s="63">
        <f t="shared" si="56"/>
        <v>5.0731931249215897E-3</v>
      </c>
      <c r="C86" s="63">
        <f t="shared" si="56"/>
        <v>4.035283638535731E-3</v>
      </c>
      <c r="D86" s="63">
        <f t="shared" si="56"/>
        <v>4.4188548930632942E-3</v>
      </c>
      <c r="E86" s="63">
        <f t="shared" si="56"/>
        <v>5.2775667579228001E-3</v>
      </c>
      <c r="F86" s="63">
        <f t="shared" si="56"/>
        <v>9.0693964910856326E-3</v>
      </c>
      <c r="G86" s="63">
        <f t="shared" si="56"/>
        <v>3.3885230077302978E-3</v>
      </c>
      <c r="H86" s="63">
        <f t="shared" si="56"/>
        <v>2.1476249972246387E-3</v>
      </c>
      <c r="I86" s="63">
        <f t="shared" si="56"/>
        <v>2.6685078365134424E-3</v>
      </c>
      <c r="J86" s="63">
        <f t="shared" si="56"/>
        <v>1.6748017369703776E-3</v>
      </c>
      <c r="K86" s="63">
        <f t="shared" si="56"/>
        <v>2.219602333800258E-3</v>
      </c>
      <c r="L86" s="64"/>
      <c r="M86" s="104">
        <f t="shared" si="55"/>
        <v>5.4480059682988045E-4</v>
      </c>
      <c r="N86" s="61">
        <f t="shared" si="50"/>
        <v>-0.34496465606500537</v>
      </c>
      <c r="O86" s="61">
        <f t="shared" si="51"/>
        <v>-0.56248416349524166</v>
      </c>
      <c r="P86" s="94"/>
    </row>
    <row r="87" spans="1:16" ht="12.65" customHeight="1" x14ac:dyDescent="0.2">
      <c r="A87" s="45" t="s">
        <v>107</v>
      </c>
      <c r="B87" s="10">
        <f t="shared" si="56"/>
        <v>2.3245303892608267E-3</v>
      </c>
      <c r="C87" s="10">
        <f t="shared" si="56"/>
        <v>4.1040708705024206E-3</v>
      </c>
      <c r="D87" s="10">
        <f t="shared" si="56"/>
        <v>3.920456441226519E-3</v>
      </c>
      <c r="E87" s="10">
        <f t="shared" si="56"/>
        <v>4.8762308827955915E-3</v>
      </c>
      <c r="F87" s="10">
        <f t="shared" si="56"/>
        <v>5.4214805695284229E-3</v>
      </c>
      <c r="G87" s="10">
        <f t="shared" si="56"/>
        <v>6.0784848509156837E-3</v>
      </c>
      <c r="H87" s="10">
        <f t="shared" si="56"/>
        <v>6.4078886195386769E-3</v>
      </c>
      <c r="I87" s="10">
        <f t="shared" si="56"/>
        <v>5.3877529751599762E-3</v>
      </c>
      <c r="J87" s="10">
        <f t="shared" si="56"/>
        <v>6.4808128013805729E-3</v>
      </c>
      <c r="K87" s="10">
        <f t="shared" si="56"/>
        <v>3.845621933669355E-3</v>
      </c>
      <c r="L87" s="46"/>
      <c r="M87" s="103">
        <f t="shared" si="55"/>
        <v>-2.6351908677112179E-3</v>
      </c>
      <c r="N87" s="14">
        <f t="shared" si="50"/>
        <v>-0.36733873193908884</v>
      </c>
      <c r="O87" s="14">
        <f t="shared" si="51"/>
        <v>0.65436509302518409</v>
      </c>
      <c r="P87" s="44"/>
    </row>
    <row r="88" spans="1:16" ht="12.65" customHeight="1" x14ac:dyDescent="0.2">
      <c r="A88" s="22" t="s">
        <v>66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46"/>
      <c r="M88" s="14"/>
      <c r="N88" s="14"/>
      <c r="O88" s="14"/>
    </row>
    <row r="89" spans="1:16" ht="12.65" customHeight="1" x14ac:dyDescent="0.2">
      <c r="A89" s="57" t="s">
        <v>137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46"/>
      <c r="M89" s="14"/>
      <c r="N89" s="14"/>
      <c r="O89" s="14"/>
    </row>
    <row r="90" spans="1:16" ht="12.65" customHeight="1" x14ac:dyDescent="0.2">
      <c r="A90" s="5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46"/>
      <c r="M90" s="14"/>
      <c r="N90" s="14"/>
      <c r="O90" s="14"/>
    </row>
    <row r="91" spans="1:16" ht="21.75" customHeight="1" x14ac:dyDescent="0.4">
      <c r="A91" s="1" t="s">
        <v>161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46"/>
      <c r="M91" s="14"/>
      <c r="N91" s="14"/>
      <c r="O91" s="14"/>
    </row>
    <row r="92" spans="1:16" ht="14.25" customHeight="1" x14ac:dyDescent="0.25">
      <c r="A92" s="2"/>
      <c r="B92" s="3" t="s">
        <v>134</v>
      </c>
      <c r="C92" s="3"/>
      <c r="D92" s="3"/>
      <c r="E92" s="3"/>
      <c r="F92" s="3"/>
      <c r="G92" s="3"/>
      <c r="H92" s="3"/>
      <c r="I92" s="3"/>
      <c r="J92" s="3"/>
      <c r="K92" s="3"/>
      <c r="L92" s="93"/>
      <c r="M92" s="87"/>
      <c r="N92" s="3"/>
      <c r="O92" s="3"/>
    </row>
    <row r="93" spans="1:16" ht="12.65" customHeight="1" x14ac:dyDescent="0.25">
      <c r="A93" s="2"/>
      <c r="B93" s="55" t="s">
        <v>150</v>
      </c>
      <c r="C93" s="55"/>
      <c r="D93" s="3"/>
      <c r="E93" s="3"/>
      <c r="F93" s="3"/>
      <c r="G93" s="3"/>
      <c r="H93" s="3"/>
      <c r="I93" s="3"/>
      <c r="J93" s="3"/>
      <c r="K93" s="3"/>
      <c r="L93" s="25" t="s">
        <v>52</v>
      </c>
      <c r="M93" s="101" t="s">
        <v>158</v>
      </c>
      <c r="N93" s="3" t="str">
        <f>N$4</f>
        <v>pct chg 5/10 year</v>
      </c>
      <c r="O93" s="3"/>
      <c r="P93" s="87" t="str">
        <f>P$4</f>
        <v>10yr</v>
      </c>
    </row>
    <row r="94" spans="1:16" ht="10.5" x14ac:dyDescent="0.25">
      <c r="A94" s="4" t="s">
        <v>0</v>
      </c>
      <c r="B94" s="56">
        <f>B$5</f>
        <v>2017</v>
      </c>
      <c r="C94" s="56">
        <f t="shared" ref="C94:K94" si="57">C$5</f>
        <v>2018</v>
      </c>
      <c r="D94" s="56">
        <f t="shared" si="57"/>
        <v>2019</v>
      </c>
      <c r="E94" s="56" t="str">
        <f t="shared" si="57"/>
        <v>2020^</v>
      </c>
      <c r="F94" s="56">
        <f t="shared" si="57"/>
        <v>2021</v>
      </c>
      <c r="G94" s="56">
        <f t="shared" si="57"/>
        <v>2022</v>
      </c>
      <c r="H94" s="56">
        <f t="shared" si="57"/>
        <v>2023</v>
      </c>
      <c r="I94" s="56">
        <f t="shared" si="57"/>
        <v>2024</v>
      </c>
      <c r="J94" s="56">
        <f t="shared" si="57"/>
        <v>2025</v>
      </c>
      <c r="K94" s="56">
        <f t="shared" si="57"/>
        <v>2026</v>
      </c>
      <c r="L94" s="91" t="str">
        <f>L$5</f>
        <v>2025 to 2026</v>
      </c>
      <c r="M94" s="102"/>
      <c r="N94" s="92" t="str">
        <f>N$5</f>
        <v>2022-26</v>
      </c>
      <c r="O94" s="26" t="str">
        <f>O$5</f>
        <v>2017-26</v>
      </c>
      <c r="P94" s="56" t="str">
        <f>P$5</f>
        <v>trend</v>
      </c>
    </row>
    <row r="95" spans="1:16" ht="10.5" x14ac:dyDescent="0.25">
      <c r="A95" s="5" t="s">
        <v>31</v>
      </c>
      <c r="B95" s="6">
        <v>11752.75</v>
      </c>
      <c r="C95" s="6">
        <v>11996.83</v>
      </c>
      <c r="D95" s="6">
        <v>12142.94</v>
      </c>
      <c r="E95" s="6">
        <v>11539.04</v>
      </c>
      <c r="F95" s="6">
        <v>11455.58</v>
      </c>
      <c r="G95" s="6">
        <v>11297.37</v>
      </c>
      <c r="H95" s="6">
        <v>11616.21</v>
      </c>
      <c r="I95" s="6">
        <v>11823.37</v>
      </c>
      <c r="J95" s="6">
        <v>12058.75</v>
      </c>
      <c r="K95" s="6">
        <v>12147.77</v>
      </c>
      <c r="L95" s="27">
        <f t="shared" ref="L95:L117" si="58">K95-J95</f>
        <v>89.020000000000437</v>
      </c>
      <c r="M95" s="103">
        <f t="shared" ref="M95:M105" si="59">IFERROR((K95-J95)/J95,"n/a")</f>
        <v>7.3821913548253702E-3</v>
      </c>
      <c r="N95" s="14">
        <f t="shared" ref="N95:N117" si="60">IFERROR((K95-G95)/G95,"n/a")</f>
        <v>7.5274156728512884E-2</v>
      </c>
      <c r="O95" s="14">
        <f t="shared" ref="O95:O117" si="61">IFERROR((K95-B95)/B95,"n/a")</f>
        <v>3.3610857033460291E-2</v>
      </c>
      <c r="P95" s="44"/>
    </row>
    <row r="96" spans="1:16" x14ac:dyDescent="0.2">
      <c r="A96" s="62" t="s">
        <v>1</v>
      </c>
      <c r="B96" s="59">
        <v>1628.33</v>
      </c>
      <c r="C96" s="59">
        <v>1646</v>
      </c>
      <c r="D96" s="59">
        <v>1620.71</v>
      </c>
      <c r="E96" s="59">
        <v>1513.88</v>
      </c>
      <c r="F96" s="59">
        <v>1509.96</v>
      </c>
      <c r="G96" s="59">
        <v>1535.21</v>
      </c>
      <c r="H96" s="59">
        <v>1630.08</v>
      </c>
      <c r="I96" s="59">
        <v>1816.5</v>
      </c>
      <c r="J96" s="59">
        <v>1948.79</v>
      </c>
      <c r="K96" s="59">
        <v>1909.96</v>
      </c>
      <c r="L96" s="65">
        <f t="shared" si="58"/>
        <v>-38.829999999999927</v>
      </c>
      <c r="M96" s="104">
        <f t="shared" si="59"/>
        <v>-1.9925184345157727E-2</v>
      </c>
      <c r="N96" s="61">
        <f t="shared" si="60"/>
        <v>0.24410341256245074</v>
      </c>
      <c r="O96" s="61">
        <f t="shared" si="61"/>
        <v>0.17295634177347352</v>
      </c>
      <c r="P96" s="94"/>
    </row>
    <row r="97" spans="1:16" x14ac:dyDescent="0.2">
      <c r="A97" s="7" t="s">
        <v>173</v>
      </c>
      <c r="B97" s="6">
        <v>605.13</v>
      </c>
      <c r="C97" s="6">
        <v>833.08</v>
      </c>
      <c r="D97" s="6">
        <v>1032.42</v>
      </c>
      <c r="E97" s="6">
        <v>1095.08</v>
      </c>
      <c r="F97" s="6">
        <v>1093.08</v>
      </c>
      <c r="G97" s="6">
        <v>1046.96</v>
      </c>
      <c r="H97" s="6">
        <v>1087.46</v>
      </c>
      <c r="I97" s="6">
        <v>1101.17</v>
      </c>
      <c r="J97" s="6">
        <v>1166</v>
      </c>
      <c r="K97" s="6">
        <v>1098.5</v>
      </c>
      <c r="L97" s="27">
        <f t="shared" si="58"/>
        <v>-67.5</v>
      </c>
      <c r="M97" s="103">
        <f t="shared" si="59"/>
        <v>-5.789022298456261E-2</v>
      </c>
      <c r="N97" s="14">
        <f t="shared" si="60"/>
        <v>4.9228241766638613E-2</v>
      </c>
      <c r="O97" s="14">
        <f t="shared" si="61"/>
        <v>0.8153124122089469</v>
      </c>
      <c r="P97" s="44"/>
    </row>
    <row r="98" spans="1:16" x14ac:dyDescent="0.2">
      <c r="A98" s="62" t="s">
        <v>2</v>
      </c>
      <c r="B98" s="59">
        <v>1280.8800000000001</v>
      </c>
      <c r="C98" s="59">
        <v>1265.17</v>
      </c>
      <c r="D98" s="59">
        <v>1321.46</v>
      </c>
      <c r="E98" s="59">
        <v>1250.92</v>
      </c>
      <c r="F98" s="59">
        <v>1293.5</v>
      </c>
      <c r="G98" s="59">
        <v>1245.08</v>
      </c>
      <c r="H98" s="59">
        <v>1323.67</v>
      </c>
      <c r="I98" s="59">
        <v>1348.67</v>
      </c>
      <c r="J98" s="59">
        <v>1357.92</v>
      </c>
      <c r="K98" s="59">
        <v>1344.52</v>
      </c>
      <c r="L98" s="65">
        <f t="shared" si="58"/>
        <v>-13.400000000000091</v>
      </c>
      <c r="M98" s="104">
        <f t="shared" si="59"/>
        <v>-9.868033462943392E-3</v>
      </c>
      <c r="N98" s="61">
        <f t="shared" si="60"/>
        <v>7.9866353969222911E-2</v>
      </c>
      <c r="O98" s="61">
        <f t="shared" si="61"/>
        <v>4.9684591843107757E-2</v>
      </c>
      <c r="P98" s="94"/>
    </row>
    <row r="99" spans="1:16" x14ac:dyDescent="0.2">
      <c r="A99" s="7" t="s">
        <v>3</v>
      </c>
      <c r="B99" s="6">
        <v>828.58</v>
      </c>
      <c r="C99" s="6">
        <v>973.83</v>
      </c>
      <c r="D99" s="6">
        <v>1000.21</v>
      </c>
      <c r="E99" s="6">
        <v>964.21</v>
      </c>
      <c r="F99" s="6">
        <v>990.46</v>
      </c>
      <c r="G99" s="6">
        <v>1065.42</v>
      </c>
      <c r="H99" s="6">
        <v>1159.8699999999999</v>
      </c>
      <c r="I99" s="6">
        <v>1069.67</v>
      </c>
      <c r="J99" s="6">
        <v>1049.75</v>
      </c>
      <c r="K99" s="6">
        <v>1031.46</v>
      </c>
      <c r="L99" s="27">
        <f t="shared" si="58"/>
        <v>-18.289999999999964</v>
      </c>
      <c r="M99" s="103">
        <f t="shared" si="59"/>
        <v>-1.7423195999047358E-2</v>
      </c>
      <c r="N99" s="14">
        <f t="shared" si="60"/>
        <v>-3.187475361829141E-2</v>
      </c>
      <c r="O99" s="14">
        <f t="shared" si="61"/>
        <v>0.24485263945545388</v>
      </c>
      <c r="P99" s="44"/>
    </row>
    <row r="100" spans="1:16" x14ac:dyDescent="0.2">
      <c r="A100" s="62" t="s">
        <v>5</v>
      </c>
      <c r="B100" s="59">
        <v>1464.5</v>
      </c>
      <c r="C100" s="59">
        <v>1459.25</v>
      </c>
      <c r="D100" s="59">
        <v>1400.46</v>
      </c>
      <c r="E100" s="59">
        <v>1371.21</v>
      </c>
      <c r="F100" s="59">
        <v>1310.88</v>
      </c>
      <c r="G100" s="59">
        <v>1234.17</v>
      </c>
      <c r="H100" s="59">
        <v>1194.75</v>
      </c>
      <c r="I100" s="59">
        <v>1211</v>
      </c>
      <c r="J100" s="59">
        <v>1238.71</v>
      </c>
      <c r="K100" s="59">
        <v>1264.1199999999999</v>
      </c>
      <c r="L100" s="65">
        <f t="shared" si="58"/>
        <v>25.409999999999854</v>
      </c>
      <c r="M100" s="104">
        <f t="shared" si="59"/>
        <v>2.0513275908000946E-2</v>
      </c>
      <c r="N100" s="61">
        <f t="shared" si="60"/>
        <v>2.426732135767343E-2</v>
      </c>
      <c r="O100" s="61">
        <f t="shared" si="61"/>
        <v>-0.13682485489928312</v>
      </c>
      <c r="P100" s="94"/>
    </row>
    <row r="101" spans="1:16" x14ac:dyDescent="0.2">
      <c r="A101" s="7" t="s">
        <v>4</v>
      </c>
      <c r="B101" s="6">
        <v>1609.96</v>
      </c>
      <c r="C101" s="6">
        <v>1577.08</v>
      </c>
      <c r="D101" s="6">
        <v>1591.48</v>
      </c>
      <c r="E101" s="6">
        <v>1367.75</v>
      </c>
      <c r="F101" s="6">
        <v>1374.13</v>
      </c>
      <c r="G101" s="6">
        <v>1403.29</v>
      </c>
      <c r="H101" s="6">
        <v>1472.96</v>
      </c>
      <c r="I101" s="6">
        <v>1443.58</v>
      </c>
      <c r="J101" s="6">
        <v>1361.08</v>
      </c>
      <c r="K101" s="6">
        <v>1446.46</v>
      </c>
      <c r="L101" s="27">
        <f t="shared" si="58"/>
        <v>85.380000000000109</v>
      </c>
      <c r="M101" s="103">
        <f t="shared" si="59"/>
        <v>6.2729597084668146E-2</v>
      </c>
      <c r="N101" s="14">
        <f t="shared" si="60"/>
        <v>3.076342024813123E-2</v>
      </c>
      <c r="O101" s="14">
        <f t="shared" si="61"/>
        <v>-0.10155531814455017</v>
      </c>
      <c r="P101" s="44"/>
    </row>
    <row r="102" spans="1:16" x14ac:dyDescent="0.2">
      <c r="A102" s="62" t="s">
        <v>42</v>
      </c>
      <c r="B102" s="59">
        <v>2364.79</v>
      </c>
      <c r="C102" s="59">
        <v>2327.08</v>
      </c>
      <c r="D102" s="59">
        <v>2238.58</v>
      </c>
      <c r="E102" s="59">
        <v>2047.96</v>
      </c>
      <c r="F102" s="59">
        <v>2017.92</v>
      </c>
      <c r="G102" s="59">
        <v>2022.88</v>
      </c>
      <c r="H102" s="59">
        <v>1988.25</v>
      </c>
      <c r="I102" s="59">
        <v>2000.63</v>
      </c>
      <c r="J102" s="59">
        <v>2065.29</v>
      </c>
      <c r="K102" s="59">
        <v>2109.42</v>
      </c>
      <c r="L102" s="65">
        <f t="shared" si="58"/>
        <v>44.130000000000109</v>
      </c>
      <c r="M102" s="104">
        <f t="shared" si="59"/>
        <v>2.136745929143128E-2</v>
      </c>
      <c r="N102" s="61">
        <f t="shared" si="60"/>
        <v>4.2780590049829925E-2</v>
      </c>
      <c r="O102" s="61">
        <f t="shared" si="61"/>
        <v>-0.10798844717712773</v>
      </c>
      <c r="P102" s="94"/>
    </row>
    <row r="103" spans="1:16" x14ac:dyDescent="0.2">
      <c r="A103" s="7" t="s">
        <v>6</v>
      </c>
      <c r="B103" s="6">
        <v>1875.92</v>
      </c>
      <c r="C103" s="6">
        <v>1811.71</v>
      </c>
      <c r="D103" s="6">
        <v>1827.04</v>
      </c>
      <c r="E103" s="6">
        <v>1797.42</v>
      </c>
      <c r="F103" s="6">
        <v>1671.13</v>
      </c>
      <c r="G103" s="6">
        <v>1613.75</v>
      </c>
      <c r="H103" s="6">
        <v>1643.96</v>
      </c>
      <c r="I103" s="6">
        <v>1725.17</v>
      </c>
      <c r="J103" s="6">
        <v>1763.42</v>
      </c>
      <c r="K103" s="6">
        <v>1862.75</v>
      </c>
      <c r="L103" s="27">
        <f t="shared" si="58"/>
        <v>99.329999999999927</v>
      </c>
      <c r="M103" s="103">
        <f t="shared" si="59"/>
        <v>5.632804436832968E-2</v>
      </c>
      <c r="N103" s="14">
        <f t="shared" si="60"/>
        <v>0.15429899302865996</v>
      </c>
      <c r="O103" s="14">
        <f t="shared" si="61"/>
        <v>-7.0205552475585695E-3</v>
      </c>
      <c r="P103" s="44"/>
    </row>
    <row r="104" spans="1:16" ht="12.65" customHeight="1" x14ac:dyDescent="0.2">
      <c r="A104" s="62" t="s">
        <v>140</v>
      </c>
      <c r="B104" s="59">
        <v>68.83</v>
      </c>
      <c r="C104" s="59">
        <v>57.38</v>
      </c>
      <c r="D104" s="59">
        <v>62.46</v>
      </c>
      <c r="E104" s="59">
        <v>71.42</v>
      </c>
      <c r="F104" s="59">
        <v>128.58000000000001</v>
      </c>
      <c r="G104" s="59">
        <v>49.58</v>
      </c>
      <c r="H104" s="59">
        <v>31.92</v>
      </c>
      <c r="I104" s="59">
        <v>38.92</v>
      </c>
      <c r="J104" s="59">
        <v>25</v>
      </c>
      <c r="K104" s="59">
        <v>32.42</v>
      </c>
      <c r="L104" s="65">
        <f t="shared" si="58"/>
        <v>7.4200000000000017</v>
      </c>
      <c r="M104" s="104">
        <f t="shared" si="59"/>
        <v>0.29680000000000006</v>
      </c>
      <c r="N104" s="61">
        <f t="shared" si="60"/>
        <v>-0.34610730133118189</v>
      </c>
      <c r="O104" s="61">
        <f t="shared" si="61"/>
        <v>-0.52898445445300013</v>
      </c>
      <c r="P104" s="94"/>
    </row>
    <row r="105" spans="1:16" ht="12.65" customHeight="1" x14ac:dyDescent="0.2">
      <c r="A105" s="45" t="s">
        <v>174</v>
      </c>
      <c r="B105" s="6">
        <v>25.83</v>
      </c>
      <c r="C105" s="6">
        <v>46.25</v>
      </c>
      <c r="D105" s="6">
        <v>48.13</v>
      </c>
      <c r="E105" s="6">
        <v>59.21</v>
      </c>
      <c r="F105" s="6">
        <v>65.959999999999994</v>
      </c>
      <c r="G105" s="6">
        <v>81.040000000000006</v>
      </c>
      <c r="H105" s="6">
        <v>83.29</v>
      </c>
      <c r="I105" s="6">
        <v>68.08</v>
      </c>
      <c r="J105" s="6">
        <v>82.79</v>
      </c>
      <c r="K105" s="6">
        <v>48.17</v>
      </c>
      <c r="L105" s="27">
        <f t="shared" si="58"/>
        <v>-34.620000000000005</v>
      </c>
      <c r="M105" s="103">
        <f t="shared" si="59"/>
        <v>-0.41816644522285301</v>
      </c>
      <c r="N105" s="14">
        <f t="shared" si="60"/>
        <v>-0.40560217176702867</v>
      </c>
      <c r="O105" s="14">
        <f t="shared" si="61"/>
        <v>0.86488579171506019</v>
      </c>
      <c r="P105" s="44"/>
    </row>
    <row r="106" spans="1:16" x14ac:dyDescent="0.2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28"/>
      <c r="M106" s="103"/>
      <c r="N106" s="14"/>
      <c r="O106" s="14"/>
    </row>
    <row r="107" spans="1:16" ht="10.5" x14ac:dyDescent="0.25">
      <c r="A107" s="5" t="s">
        <v>32</v>
      </c>
      <c r="B107" s="6">
        <v>2275.89</v>
      </c>
      <c r="C107" s="6">
        <v>2250</v>
      </c>
      <c r="D107" s="6">
        <v>2243.14</v>
      </c>
      <c r="E107" s="6">
        <v>2414.36</v>
      </c>
      <c r="F107" s="6">
        <v>2832.03</v>
      </c>
      <c r="G107" s="6">
        <v>3661.94</v>
      </c>
      <c r="H107" s="6">
        <v>3246.72</v>
      </c>
      <c r="I107" s="6">
        <v>2761.56</v>
      </c>
      <c r="J107" s="6">
        <v>2868.39</v>
      </c>
      <c r="K107" s="6">
        <v>2458.44</v>
      </c>
      <c r="L107" s="27">
        <f t="shared" si="58"/>
        <v>-409.94999999999982</v>
      </c>
      <c r="M107" s="103">
        <f t="shared" ref="M107:M117" si="62">IFERROR((K107-J107)/J107,"n/a")</f>
        <v>-0.1429198958300649</v>
      </c>
      <c r="N107" s="14">
        <f t="shared" si="60"/>
        <v>-0.32865093365811565</v>
      </c>
      <c r="O107" s="14">
        <f t="shared" si="61"/>
        <v>8.0210379236254917E-2</v>
      </c>
      <c r="P107" s="44"/>
    </row>
    <row r="108" spans="1:16" x14ac:dyDescent="0.2">
      <c r="A108" s="62" t="s">
        <v>1</v>
      </c>
      <c r="B108" s="59">
        <v>190.28</v>
      </c>
      <c r="C108" s="59">
        <v>230.28</v>
      </c>
      <c r="D108" s="59">
        <v>236</v>
      </c>
      <c r="E108" s="59">
        <v>295.22000000000003</v>
      </c>
      <c r="F108" s="59">
        <v>366.5</v>
      </c>
      <c r="G108" s="59">
        <v>448.56</v>
      </c>
      <c r="H108" s="59">
        <v>478.56</v>
      </c>
      <c r="I108" s="59">
        <v>456.22</v>
      </c>
      <c r="J108" s="59">
        <v>365.94</v>
      </c>
      <c r="K108" s="59">
        <v>313.5</v>
      </c>
      <c r="L108" s="65">
        <f t="shared" si="58"/>
        <v>-52.44</v>
      </c>
      <c r="M108" s="104">
        <f t="shared" si="62"/>
        <v>-0.14330218068535824</v>
      </c>
      <c r="N108" s="61">
        <f t="shared" si="60"/>
        <v>-0.30109684323167468</v>
      </c>
      <c r="O108" s="88">
        <f t="shared" si="61"/>
        <v>0.64757199915913388</v>
      </c>
      <c r="P108" s="94"/>
    </row>
    <row r="109" spans="1:16" x14ac:dyDescent="0.2">
      <c r="A109" s="7" t="s">
        <v>173</v>
      </c>
      <c r="B109" s="6">
        <v>325.83</v>
      </c>
      <c r="C109" s="6">
        <v>334</v>
      </c>
      <c r="D109" s="6">
        <v>405.78</v>
      </c>
      <c r="E109" s="6">
        <v>545.33000000000004</v>
      </c>
      <c r="F109" s="6">
        <v>549.83000000000004</v>
      </c>
      <c r="G109" s="6">
        <v>565.55999999999995</v>
      </c>
      <c r="H109" s="6">
        <v>602.66999999999996</v>
      </c>
      <c r="I109" s="6">
        <v>615.61</v>
      </c>
      <c r="J109" s="6">
        <v>754.33</v>
      </c>
      <c r="K109" s="6">
        <v>656.06</v>
      </c>
      <c r="L109" s="27">
        <f t="shared" si="58"/>
        <v>-98.270000000000095</v>
      </c>
      <c r="M109" s="103">
        <f t="shared" si="62"/>
        <v>-0.13027454827462792</v>
      </c>
      <c r="N109" s="14">
        <f t="shared" si="60"/>
        <v>0.16001838885352573</v>
      </c>
      <c r="O109" s="14">
        <f t="shared" si="61"/>
        <v>1.0135039744652119</v>
      </c>
      <c r="P109" s="44"/>
    </row>
    <row r="110" spans="1:16" x14ac:dyDescent="0.2">
      <c r="A110" s="62" t="s">
        <v>2</v>
      </c>
      <c r="B110" s="59">
        <v>425.83</v>
      </c>
      <c r="C110" s="59">
        <v>414.61</v>
      </c>
      <c r="D110" s="59">
        <v>383.69</v>
      </c>
      <c r="E110" s="59">
        <v>326.47000000000003</v>
      </c>
      <c r="F110" s="59">
        <v>650.75</v>
      </c>
      <c r="G110" s="59">
        <v>1444.89</v>
      </c>
      <c r="H110" s="59">
        <v>960.06</v>
      </c>
      <c r="I110" s="59">
        <v>456.61</v>
      </c>
      <c r="J110" s="59">
        <v>442.33</v>
      </c>
      <c r="K110" s="59">
        <v>263.89</v>
      </c>
      <c r="L110" s="65">
        <f t="shared" si="58"/>
        <v>-178.44</v>
      </c>
      <c r="M110" s="104">
        <f t="shared" si="62"/>
        <v>-0.40340921936111052</v>
      </c>
      <c r="N110" s="61">
        <f t="shared" si="60"/>
        <v>-0.81736325948688127</v>
      </c>
      <c r="O110" s="88">
        <f t="shared" si="61"/>
        <v>-0.38029260503017637</v>
      </c>
      <c r="P110" s="94"/>
    </row>
    <row r="111" spans="1:16" x14ac:dyDescent="0.2">
      <c r="A111" s="7" t="s">
        <v>3</v>
      </c>
      <c r="B111" s="6">
        <v>78.61</v>
      </c>
      <c r="C111" s="6">
        <v>66.33</v>
      </c>
      <c r="D111" s="6">
        <v>76.5</v>
      </c>
      <c r="E111" s="6">
        <v>85.39</v>
      </c>
      <c r="F111" s="6">
        <v>83.78</v>
      </c>
      <c r="G111" s="6">
        <v>73.83</v>
      </c>
      <c r="H111" s="6">
        <v>75.33</v>
      </c>
      <c r="I111" s="6">
        <v>69.83</v>
      </c>
      <c r="J111" s="6">
        <v>72.22</v>
      </c>
      <c r="K111" s="6">
        <v>61</v>
      </c>
      <c r="L111" s="27">
        <f t="shared" si="58"/>
        <v>-11.219999999999999</v>
      </c>
      <c r="M111" s="103">
        <f t="shared" si="62"/>
        <v>-0.15535862641927442</v>
      </c>
      <c r="N111" s="14">
        <f t="shared" si="60"/>
        <v>-0.17377759718271704</v>
      </c>
      <c r="O111" s="14">
        <f t="shared" si="61"/>
        <v>-0.2240173005978883</v>
      </c>
      <c r="P111" s="44"/>
    </row>
    <row r="112" spans="1:16" x14ac:dyDescent="0.2">
      <c r="A112" s="62" t="s">
        <v>5</v>
      </c>
      <c r="B112" s="59">
        <v>720.22</v>
      </c>
      <c r="C112" s="59">
        <v>707.94</v>
      </c>
      <c r="D112" s="59">
        <v>674.78</v>
      </c>
      <c r="E112" s="59">
        <v>647.05999999999995</v>
      </c>
      <c r="F112" s="59">
        <v>680</v>
      </c>
      <c r="G112" s="59">
        <v>662.44</v>
      </c>
      <c r="H112" s="59">
        <v>651.33000000000004</v>
      </c>
      <c r="I112" s="59">
        <v>695.83</v>
      </c>
      <c r="J112" s="59">
        <v>741.67</v>
      </c>
      <c r="K112" s="59">
        <v>763.11</v>
      </c>
      <c r="L112" s="65">
        <f t="shared" si="58"/>
        <v>21.440000000000055</v>
      </c>
      <c r="M112" s="104">
        <f t="shared" si="62"/>
        <v>2.8907735246133801E-2</v>
      </c>
      <c r="N112" s="61">
        <f t="shared" si="60"/>
        <v>0.15196848016424122</v>
      </c>
      <c r="O112" s="88">
        <f t="shared" si="61"/>
        <v>5.9551248229707567E-2</v>
      </c>
      <c r="P112" s="94"/>
    </row>
    <row r="113" spans="1:17" x14ac:dyDescent="0.2">
      <c r="A113" s="7" t="s">
        <v>4</v>
      </c>
      <c r="B113" s="6">
        <v>72.67</v>
      </c>
      <c r="C113" s="6">
        <v>48.33</v>
      </c>
      <c r="D113" s="6">
        <v>51.06</v>
      </c>
      <c r="E113" s="6">
        <v>60.39</v>
      </c>
      <c r="F113" s="6">
        <v>66.22</v>
      </c>
      <c r="G113" s="6">
        <v>54.44</v>
      </c>
      <c r="H113" s="6">
        <v>62.56</v>
      </c>
      <c r="I113" s="6">
        <v>71.5</v>
      </c>
      <c r="J113" s="6">
        <v>73.22</v>
      </c>
      <c r="K113" s="6">
        <v>65.5</v>
      </c>
      <c r="L113" s="27">
        <f t="shared" si="58"/>
        <v>-7.7199999999999989</v>
      </c>
      <c r="M113" s="103">
        <f t="shared" si="62"/>
        <v>-0.10543567331330236</v>
      </c>
      <c r="N113" s="14">
        <f t="shared" si="60"/>
        <v>0.20315944158706839</v>
      </c>
      <c r="O113" s="14">
        <f t="shared" si="61"/>
        <v>-9.8665198844089738E-2</v>
      </c>
      <c r="P113" s="44"/>
    </row>
    <row r="114" spans="1:17" x14ac:dyDescent="0.2">
      <c r="A114" s="62" t="s">
        <v>42</v>
      </c>
      <c r="B114" s="59">
        <v>110.22</v>
      </c>
      <c r="C114" s="59">
        <v>105.39</v>
      </c>
      <c r="D114" s="59">
        <v>103.56</v>
      </c>
      <c r="E114" s="59">
        <v>101.11</v>
      </c>
      <c r="F114" s="59">
        <v>95.39</v>
      </c>
      <c r="G114" s="59">
        <v>115.61</v>
      </c>
      <c r="H114" s="59">
        <v>125.06</v>
      </c>
      <c r="I114" s="59">
        <v>106.33</v>
      </c>
      <c r="J114" s="59">
        <v>113.89</v>
      </c>
      <c r="K114" s="59">
        <v>99.22</v>
      </c>
      <c r="L114" s="65">
        <f t="shared" si="58"/>
        <v>-14.670000000000002</v>
      </c>
      <c r="M114" s="104">
        <f t="shared" si="62"/>
        <v>-0.12880849942927389</v>
      </c>
      <c r="N114" s="61">
        <f t="shared" si="60"/>
        <v>-0.14176974310180782</v>
      </c>
      <c r="O114" s="88">
        <f t="shared" si="61"/>
        <v>-9.9800399201596807E-2</v>
      </c>
      <c r="P114" s="94"/>
    </row>
    <row r="115" spans="1:17" x14ac:dyDescent="0.2">
      <c r="A115" s="7" t="s">
        <v>6</v>
      </c>
      <c r="B115" s="6">
        <v>343.11</v>
      </c>
      <c r="C115" s="6">
        <v>330.78</v>
      </c>
      <c r="D115" s="6">
        <v>302.39</v>
      </c>
      <c r="E115" s="6">
        <v>342.33</v>
      </c>
      <c r="F115" s="6">
        <v>327.06</v>
      </c>
      <c r="G115" s="6">
        <v>285.61</v>
      </c>
      <c r="H115" s="6">
        <v>279.22000000000003</v>
      </c>
      <c r="I115" s="6">
        <v>279.11</v>
      </c>
      <c r="J115" s="6">
        <v>290.83</v>
      </c>
      <c r="K115" s="6">
        <v>228.17</v>
      </c>
      <c r="L115" s="27">
        <f t="shared" si="58"/>
        <v>-62.66</v>
      </c>
      <c r="M115" s="103">
        <f t="shared" si="62"/>
        <v>-0.21545232610115875</v>
      </c>
      <c r="N115" s="14">
        <f t="shared" si="60"/>
        <v>-0.20111340639333364</v>
      </c>
      <c r="O115" s="14">
        <f t="shared" si="61"/>
        <v>-0.33499460814316112</v>
      </c>
      <c r="P115" s="44"/>
    </row>
    <row r="116" spans="1:17" ht="12.65" customHeight="1" x14ac:dyDescent="0.2">
      <c r="A116" s="62" t="s">
        <v>140</v>
      </c>
      <c r="B116" s="59">
        <v>2.33</v>
      </c>
      <c r="C116" s="59">
        <v>0.11</v>
      </c>
      <c r="D116" s="59">
        <v>1.1100000000000001</v>
      </c>
      <c r="E116" s="59">
        <v>2.2200000000000002</v>
      </c>
      <c r="F116" s="59">
        <v>1</v>
      </c>
      <c r="G116" s="59">
        <v>1.1100000000000001</v>
      </c>
      <c r="H116" s="59">
        <v>0</v>
      </c>
      <c r="I116" s="59">
        <v>0</v>
      </c>
      <c r="J116" s="59">
        <v>0</v>
      </c>
      <c r="K116" s="59">
        <v>0</v>
      </c>
      <c r="L116" s="65">
        <f t="shared" si="58"/>
        <v>0</v>
      </c>
      <c r="M116" s="104" t="str">
        <f t="shared" si="62"/>
        <v>n/a</v>
      </c>
      <c r="N116" s="61">
        <f t="shared" si="60"/>
        <v>-1</v>
      </c>
      <c r="O116" s="88">
        <f t="shared" si="61"/>
        <v>-1</v>
      </c>
      <c r="P116" s="94"/>
    </row>
    <row r="117" spans="1:17" ht="12.65" customHeight="1" x14ac:dyDescent="0.2">
      <c r="A117" s="45" t="s">
        <v>175</v>
      </c>
      <c r="B117" s="6">
        <v>6.78</v>
      </c>
      <c r="C117" s="6">
        <v>12.22</v>
      </c>
      <c r="D117" s="6">
        <v>8.2799999999999994</v>
      </c>
      <c r="E117" s="6">
        <v>8.83</v>
      </c>
      <c r="F117" s="6">
        <v>11.5</v>
      </c>
      <c r="G117" s="6">
        <v>9.89</v>
      </c>
      <c r="H117" s="6">
        <v>11.94</v>
      </c>
      <c r="I117" s="6">
        <v>10.5</v>
      </c>
      <c r="J117" s="6">
        <v>13.94</v>
      </c>
      <c r="K117" s="6">
        <v>8</v>
      </c>
      <c r="L117" s="27">
        <f t="shared" si="58"/>
        <v>-5.9399999999999995</v>
      </c>
      <c r="M117" s="103">
        <f t="shared" si="62"/>
        <v>-0.42611190817790529</v>
      </c>
      <c r="N117" s="14">
        <f t="shared" si="60"/>
        <v>-0.19110212335692622</v>
      </c>
      <c r="O117" s="14">
        <f t="shared" si="61"/>
        <v>0.17994100294985246</v>
      </c>
      <c r="P117" s="44"/>
    </row>
    <row r="118" spans="1:17" ht="12.65" customHeight="1" x14ac:dyDescent="0.2">
      <c r="A118" s="22" t="s">
        <v>66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14"/>
      <c r="M118" s="6"/>
      <c r="N118" s="6"/>
      <c r="O118" s="14"/>
    </row>
    <row r="119" spans="1:17" x14ac:dyDescent="0.2">
      <c r="A119" s="57" t="s">
        <v>137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14"/>
      <c r="M119" s="6"/>
      <c r="N119" s="6"/>
      <c r="O119" s="14"/>
    </row>
    <row r="120" spans="1:17" ht="18" x14ac:dyDescent="0.4">
      <c r="A120" s="1" t="s">
        <v>171</v>
      </c>
    </row>
    <row r="121" spans="1:17" ht="15.5" x14ac:dyDescent="0.35">
      <c r="B121" s="23" t="s">
        <v>8</v>
      </c>
      <c r="C121" s="16"/>
      <c r="D121" s="16"/>
      <c r="E121" s="16"/>
      <c r="F121" s="16"/>
      <c r="G121" s="16"/>
      <c r="H121" s="16"/>
      <c r="I121" s="16"/>
      <c r="J121" s="16"/>
      <c r="K121" s="16"/>
      <c r="M121" s="16"/>
      <c r="N121" s="16"/>
    </row>
    <row r="122" spans="1:17" ht="10.5" x14ac:dyDescent="0.25">
      <c r="B122" s="5" t="s">
        <v>9</v>
      </c>
      <c r="C122" s="11"/>
      <c r="D122" s="11"/>
      <c r="E122" s="11"/>
      <c r="F122" s="11"/>
      <c r="G122" s="11"/>
      <c r="H122" s="11"/>
      <c r="I122" s="11"/>
      <c r="J122" s="11"/>
      <c r="K122" s="11"/>
      <c r="M122" s="11"/>
      <c r="N122" s="11"/>
    </row>
    <row r="123" spans="1:17" ht="69" x14ac:dyDescent="0.25">
      <c r="A123" s="17" t="s">
        <v>10</v>
      </c>
      <c r="B123" s="18" t="s">
        <v>30</v>
      </c>
      <c r="C123" s="18" t="s">
        <v>1</v>
      </c>
      <c r="D123" s="18" t="s">
        <v>173</v>
      </c>
      <c r="E123" s="21" t="s">
        <v>2</v>
      </c>
      <c r="F123" s="18" t="s">
        <v>3</v>
      </c>
      <c r="G123" s="18" t="s">
        <v>5</v>
      </c>
      <c r="H123" s="18" t="s">
        <v>4</v>
      </c>
      <c r="I123" s="18" t="s">
        <v>11</v>
      </c>
      <c r="J123" s="18" t="s">
        <v>6</v>
      </c>
      <c r="K123" s="18" t="s">
        <v>111</v>
      </c>
      <c r="L123" s="18" t="s">
        <v>112</v>
      </c>
      <c r="M123" s="21"/>
      <c r="N123" s="21"/>
      <c r="O123" s="80"/>
    </row>
    <row r="124" spans="1:17" x14ac:dyDescent="0.2">
      <c r="A124" s="7" t="s">
        <v>30</v>
      </c>
      <c r="B124" s="48">
        <v>167899.25</v>
      </c>
      <c r="C124" s="66">
        <v>25741</v>
      </c>
      <c r="D124" s="66">
        <v>19086.5</v>
      </c>
      <c r="E124" s="67">
        <v>18509.25</v>
      </c>
      <c r="F124" s="66">
        <v>12926.5</v>
      </c>
      <c r="G124" s="66">
        <v>22037.5</v>
      </c>
      <c r="H124" s="66">
        <v>17947</v>
      </c>
      <c r="I124" s="66">
        <v>26206</v>
      </c>
      <c r="J124" s="66">
        <v>24406.5</v>
      </c>
      <c r="K124" s="66">
        <v>389</v>
      </c>
      <c r="L124" s="59">
        <v>650</v>
      </c>
      <c r="M124" s="81" t="s">
        <v>91</v>
      </c>
      <c r="N124" s="81"/>
      <c r="O124" s="6"/>
    </row>
    <row r="125" spans="1:17" x14ac:dyDescent="0.2">
      <c r="A125" s="7" t="s">
        <v>1</v>
      </c>
      <c r="B125" s="77">
        <v>28120</v>
      </c>
      <c r="C125" s="37">
        <v>22814</v>
      </c>
      <c r="D125" s="36">
        <v>349</v>
      </c>
      <c r="E125" s="36">
        <v>113</v>
      </c>
      <c r="F125" s="36">
        <v>607.5</v>
      </c>
      <c r="G125" s="36">
        <v>173</v>
      </c>
      <c r="H125" s="36">
        <v>1441</v>
      </c>
      <c r="I125" s="36">
        <v>1082</v>
      </c>
      <c r="J125" s="36">
        <v>1394</v>
      </c>
      <c r="K125" s="36">
        <v>101</v>
      </c>
      <c r="L125">
        <v>45.5</v>
      </c>
      <c r="M125" s="82"/>
      <c r="N125" s="82"/>
    </row>
    <row r="126" spans="1:17" x14ac:dyDescent="0.2">
      <c r="A126" s="7" t="s">
        <v>173</v>
      </c>
      <c r="B126" s="77">
        <v>21169.5</v>
      </c>
      <c r="C126" s="36">
        <v>168</v>
      </c>
      <c r="D126" s="37">
        <v>17147.5</v>
      </c>
      <c r="E126" s="36">
        <v>9</v>
      </c>
      <c r="F126" s="36">
        <v>363.5</v>
      </c>
      <c r="G126" s="36">
        <v>242.5</v>
      </c>
      <c r="H126" s="36">
        <v>1193.5</v>
      </c>
      <c r="I126" s="36">
        <v>843</v>
      </c>
      <c r="J126" s="36">
        <v>1119</v>
      </c>
      <c r="K126" s="36">
        <v>14</v>
      </c>
      <c r="L126">
        <v>69.5</v>
      </c>
      <c r="M126" s="95" t="s">
        <v>49</v>
      </c>
      <c r="N126" s="95"/>
      <c r="O126" s="96"/>
      <c r="P126" s="96"/>
      <c r="Q126" s="96"/>
    </row>
    <row r="127" spans="1:17" x14ac:dyDescent="0.2">
      <c r="A127" s="7" t="s">
        <v>2</v>
      </c>
      <c r="B127" s="77">
        <v>31864.25</v>
      </c>
      <c r="C127" s="36">
        <v>1230.5</v>
      </c>
      <c r="D127" s="36">
        <v>172</v>
      </c>
      <c r="E127" s="37">
        <v>17798.75</v>
      </c>
      <c r="F127" s="36">
        <v>422</v>
      </c>
      <c r="G127" s="36">
        <v>53</v>
      </c>
      <c r="H127" s="36">
        <v>1812</v>
      </c>
      <c r="I127" s="36">
        <v>8642</v>
      </c>
      <c r="J127" s="36">
        <v>1618</v>
      </c>
      <c r="K127" s="36">
        <v>14</v>
      </c>
      <c r="L127">
        <v>102</v>
      </c>
      <c r="M127" s="95" t="s">
        <v>86</v>
      </c>
      <c r="N127" s="95"/>
      <c r="O127" s="96"/>
      <c r="P127" s="96"/>
      <c r="Q127" s="96"/>
    </row>
    <row r="128" spans="1:17" x14ac:dyDescent="0.2">
      <c r="A128" s="7" t="s">
        <v>3</v>
      </c>
      <c r="B128" s="77">
        <v>12759</v>
      </c>
      <c r="C128" s="36">
        <v>206</v>
      </c>
      <c r="D128" s="36">
        <v>219</v>
      </c>
      <c r="E128" s="36">
        <v>35</v>
      </c>
      <c r="F128" s="37">
        <v>10053</v>
      </c>
      <c r="G128" s="36">
        <v>42.5</v>
      </c>
      <c r="H128" s="36">
        <v>749.5</v>
      </c>
      <c r="I128" s="36">
        <v>393</v>
      </c>
      <c r="J128" s="36">
        <v>956</v>
      </c>
      <c r="K128" s="36">
        <v>24</v>
      </c>
      <c r="L128">
        <v>81</v>
      </c>
      <c r="M128" s="82"/>
      <c r="N128" s="82"/>
    </row>
    <row r="129" spans="1:17" x14ac:dyDescent="0.2">
      <c r="A129" s="7" t="s">
        <v>5</v>
      </c>
      <c r="B129" s="77">
        <v>28471.5</v>
      </c>
      <c r="C129" s="36">
        <v>221</v>
      </c>
      <c r="D129" s="36">
        <v>269</v>
      </c>
      <c r="E129" s="36">
        <v>60</v>
      </c>
      <c r="F129" s="36">
        <v>476.5</v>
      </c>
      <c r="G129" s="37">
        <v>20259.5</v>
      </c>
      <c r="H129" s="36">
        <v>1661.5</v>
      </c>
      <c r="I129" s="36">
        <v>3199</v>
      </c>
      <c r="J129" s="36">
        <v>2195</v>
      </c>
      <c r="K129" s="36">
        <v>22</v>
      </c>
      <c r="L129">
        <v>108</v>
      </c>
      <c r="M129" s="81" t="s">
        <v>176</v>
      </c>
      <c r="N129" s="81"/>
    </row>
    <row r="130" spans="1:17" x14ac:dyDescent="0.2">
      <c r="A130" s="7" t="s">
        <v>4</v>
      </c>
      <c r="B130" s="77">
        <v>2936</v>
      </c>
      <c r="C130" s="36">
        <v>65</v>
      </c>
      <c r="D130" s="36">
        <v>35</v>
      </c>
      <c r="E130" s="36">
        <v>9</v>
      </c>
      <c r="F130" s="36">
        <v>81</v>
      </c>
      <c r="G130" s="36">
        <v>14</v>
      </c>
      <c r="H130" s="37">
        <v>1932.5</v>
      </c>
      <c r="I130" s="36">
        <v>172.5</v>
      </c>
      <c r="J130" s="36">
        <v>604</v>
      </c>
      <c r="K130" s="36">
        <v>20</v>
      </c>
      <c r="L130">
        <v>3</v>
      </c>
      <c r="M130" s="81" t="s">
        <v>177</v>
      </c>
      <c r="N130" s="81"/>
    </row>
    <row r="131" spans="1:17" x14ac:dyDescent="0.2">
      <c r="A131" s="7" t="s">
        <v>11</v>
      </c>
      <c r="B131" s="77">
        <v>7671</v>
      </c>
      <c r="C131" s="36">
        <v>126</v>
      </c>
      <c r="D131" s="36">
        <v>63</v>
      </c>
      <c r="E131" s="36">
        <v>63</v>
      </c>
      <c r="F131" s="36">
        <v>142</v>
      </c>
      <c r="G131" s="36">
        <v>223</v>
      </c>
      <c r="H131" s="36">
        <v>702.5</v>
      </c>
      <c r="I131" s="37">
        <v>5328.5</v>
      </c>
      <c r="J131" s="36">
        <v>900</v>
      </c>
      <c r="K131" s="36">
        <v>81</v>
      </c>
      <c r="L131">
        <v>42</v>
      </c>
      <c r="M131" s="81" t="s">
        <v>90</v>
      </c>
      <c r="N131" s="81"/>
    </row>
    <row r="132" spans="1:17" x14ac:dyDescent="0.2">
      <c r="A132" s="7" t="s">
        <v>6</v>
      </c>
      <c r="B132" s="77">
        <v>20852.5</v>
      </c>
      <c r="C132" s="36">
        <v>361</v>
      </c>
      <c r="D132" s="36">
        <v>413</v>
      </c>
      <c r="E132" s="36">
        <v>30</v>
      </c>
      <c r="F132" s="36">
        <v>392</v>
      </c>
      <c r="G132" s="36">
        <v>330</v>
      </c>
      <c r="H132" s="36">
        <v>3536.5</v>
      </c>
      <c r="I132" s="36">
        <v>1975.5</v>
      </c>
      <c r="J132" s="37">
        <v>13650.5</v>
      </c>
      <c r="K132" s="36">
        <v>86</v>
      </c>
      <c r="L132">
        <v>78</v>
      </c>
      <c r="M132" s="82"/>
      <c r="N132" s="82"/>
    </row>
    <row r="133" spans="1:17" ht="12.65" customHeight="1" x14ac:dyDescent="0.25">
      <c r="A133" s="7" t="s">
        <v>34</v>
      </c>
      <c r="B133" s="77">
        <v>13904</v>
      </c>
      <c r="C133" s="36">
        <v>528.5</v>
      </c>
      <c r="D133" s="36">
        <v>419</v>
      </c>
      <c r="E133" s="36">
        <v>391.5</v>
      </c>
      <c r="F133" s="36">
        <v>386</v>
      </c>
      <c r="G133" s="36">
        <v>696</v>
      </c>
      <c r="H133" s="36">
        <v>4900.5</v>
      </c>
      <c r="I133" s="36">
        <v>4549.5</v>
      </c>
      <c r="J133" s="36">
        <v>1958</v>
      </c>
      <c r="K133" s="37">
        <v>27</v>
      </c>
      <c r="L133">
        <v>48</v>
      </c>
      <c r="M133" s="81"/>
      <c r="N133" s="81"/>
    </row>
    <row r="134" spans="1:17" ht="12.65" customHeight="1" x14ac:dyDescent="0.2">
      <c r="A134" s="45" t="s">
        <v>107</v>
      </c>
      <c r="B134" s="77">
        <v>124</v>
      </c>
      <c r="C134" s="36">
        <v>3</v>
      </c>
      <c r="D134" s="36">
        <v>0</v>
      </c>
      <c r="E134" s="36">
        <v>0</v>
      </c>
      <c r="F134" s="36">
        <v>3</v>
      </c>
      <c r="G134" s="36">
        <v>3</v>
      </c>
      <c r="H134" s="36">
        <v>9</v>
      </c>
      <c r="I134" s="36">
        <v>21</v>
      </c>
      <c r="J134" s="36">
        <v>12</v>
      </c>
      <c r="K134" s="36">
        <v>0</v>
      </c>
      <c r="L134" s="53">
        <v>73</v>
      </c>
      <c r="M134" s="81"/>
      <c r="N134" s="81"/>
    </row>
    <row r="135" spans="1:17" x14ac:dyDescent="0.2">
      <c r="A135" s="7" t="s">
        <v>12</v>
      </c>
      <c r="B135" s="77">
        <v>27.5</v>
      </c>
      <c r="C135" s="36">
        <v>18</v>
      </c>
      <c r="D135" s="36">
        <v>0</v>
      </c>
      <c r="E135" s="36">
        <v>0</v>
      </c>
      <c r="F135" s="36">
        <v>0</v>
      </c>
      <c r="G135" s="36">
        <v>1</v>
      </c>
      <c r="H135" s="36">
        <v>8.5</v>
      </c>
      <c r="I135" s="36">
        <v>0</v>
      </c>
      <c r="J135" s="36">
        <v>0</v>
      </c>
      <c r="K135" s="36">
        <v>0</v>
      </c>
      <c r="L135">
        <v>0</v>
      </c>
      <c r="M135" s="81"/>
      <c r="N135" s="81"/>
    </row>
    <row r="136" spans="1:17" x14ac:dyDescent="0.2">
      <c r="A136" s="7"/>
      <c r="B136" s="73">
        <f>SUM(B137:B147)</f>
        <v>1</v>
      </c>
      <c r="C136" s="73">
        <f>SUM(C137:C147)</f>
        <v>1</v>
      </c>
      <c r="D136" s="73">
        <f t="shared" ref="D136:L136" si="63">SUM(D137:D147)</f>
        <v>0.99999999999999989</v>
      </c>
      <c r="E136" s="73">
        <f t="shared" si="63"/>
        <v>1</v>
      </c>
      <c r="F136" s="73">
        <f t="shared" si="63"/>
        <v>1</v>
      </c>
      <c r="G136" s="73">
        <f t="shared" si="63"/>
        <v>1</v>
      </c>
      <c r="H136" s="73">
        <f t="shared" si="63"/>
        <v>1</v>
      </c>
      <c r="I136" s="73">
        <f t="shared" si="63"/>
        <v>1</v>
      </c>
      <c r="J136" s="73">
        <f t="shared" si="63"/>
        <v>1</v>
      </c>
      <c r="K136" s="73">
        <f t="shared" si="63"/>
        <v>1</v>
      </c>
      <c r="L136" s="73">
        <f t="shared" si="63"/>
        <v>1</v>
      </c>
      <c r="M136" s="83"/>
      <c r="N136" s="83"/>
    </row>
    <row r="137" spans="1:17" ht="10.5" x14ac:dyDescent="0.25">
      <c r="A137" s="7" t="s">
        <v>1</v>
      </c>
      <c r="B137" s="78">
        <f>B125/B$124</f>
        <v>0.16748139137012227</v>
      </c>
      <c r="C137" s="20">
        <f>C125/C$124</f>
        <v>0.88629035391010447</v>
      </c>
      <c r="D137" s="10">
        <f t="shared" ref="D137:H137" si="64">D125/D$124</f>
        <v>1.8285175385743851E-2</v>
      </c>
      <c r="E137" s="10">
        <f t="shared" si="64"/>
        <v>6.1050555803179489E-3</v>
      </c>
      <c r="F137" s="10">
        <f t="shared" si="64"/>
        <v>4.6996480099021389E-2</v>
      </c>
      <c r="G137" s="10">
        <f t="shared" si="64"/>
        <v>7.8502552467385137E-3</v>
      </c>
      <c r="H137" s="10">
        <f t="shared" si="64"/>
        <v>8.0291970802919707E-2</v>
      </c>
      <c r="I137" s="10">
        <f t="shared" ref="I137:K137" si="65">I125/I$124</f>
        <v>4.1288254598183624E-2</v>
      </c>
      <c r="J137" s="10">
        <f t="shared" si="65"/>
        <v>5.7115932231167926E-2</v>
      </c>
      <c r="K137" s="10">
        <f t="shared" si="65"/>
        <v>0.25964010282776351</v>
      </c>
      <c r="L137" s="10">
        <f>L125/L$124</f>
        <v>7.0000000000000007E-2</v>
      </c>
      <c r="M137" s="86" t="s">
        <v>157</v>
      </c>
      <c r="N137" s="86"/>
    </row>
    <row r="138" spans="1:17" x14ac:dyDescent="0.2">
      <c r="A138" s="7" t="s">
        <v>173</v>
      </c>
      <c r="B138" s="78">
        <f t="shared" ref="B138:H138" si="66">B126/B$124</f>
        <v>0.12608454177133013</v>
      </c>
      <c r="C138" s="10">
        <f t="shared" si="66"/>
        <v>6.5265529699700866E-3</v>
      </c>
      <c r="D138" s="20">
        <f t="shared" si="66"/>
        <v>0.89840987085112511</v>
      </c>
      <c r="E138" s="10">
        <f t="shared" si="66"/>
        <v>4.8624336480408443E-4</v>
      </c>
      <c r="F138" s="10">
        <f t="shared" si="66"/>
        <v>2.8120527598344484E-2</v>
      </c>
      <c r="G138" s="10">
        <f t="shared" si="66"/>
        <v>1.1003970504821327E-2</v>
      </c>
      <c r="H138" s="10">
        <f t="shared" si="66"/>
        <v>6.6501365130662501E-2</v>
      </c>
      <c r="I138" s="10">
        <f t="shared" ref="I138:K138" si="67">I126/I$124</f>
        <v>3.2168205754407389E-2</v>
      </c>
      <c r="J138" s="10">
        <f t="shared" si="67"/>
        <v>4.5848442013398071E-2</v>
      </c>
      <c r="K138" s="10">
        <f t="shared" si="67"/>
        <v>3.5989717223650387E-2</v>
      </c>
      <c r="L138" s="10">
        <f t="shared" ref="L138" si="68">L126/L$124</f>
        <v>0.10692307692307693</v>
      </c>
    </row>
    <row r="139" spans="1:17" x14ac:dyDescent="0.2">
      <c r="A139" s="7" t="s">
        <v>2</v>
      </c>
      <c r="B139" s="78">
        <f t="shared" ref="B139:H139" si="69">B127/B$124</f>
        <v>0.18978196745965215</v>
      </c>
      <c r="C139" s="10">
        <f t="shared" si="69"/>
        <v>4.780311565207257E-2</v>
      </c>
      <c r="D139" s="10">
        <f t="shared" si="69"/>
        <v>9.0116050611688883E-3</v>
      </c>
      <c r="E139" s="20">
        <f t="shared" si="69"/>
        <v>0.96161378770074424</v>
      </c>
      <c r="F139" s="10">
        <f t="shared" si="69"/>
        <v>3.2646114570842842E-2</v>
      </c>
      <c r="G139" s="10">
        <f t="shared" si="69"/>
        <v>2.404991491775383E-3</v>
      </c>
      <c r="H139" s="10">
        <f t="shared" si="69"/>
        <v>0.10096394940658605</v>
      </c>
      <c r="I139" s="10">
        <f t="shared" ref="I139:K139" si="70">I127/I$124</f>
        <v>0.32977180798290467</v>
      </c>
      <c r="J139" s="10">
        <f t="shared" si="70"/>
        <v>6.6293815172187742E-2</v>
      </c>
      <c r="K139" s="10">
        <f t="shared" si="70"/>
        <v>3.5989717223650387E-2</v>
      </c>
      <c r="L139" s="10">
        <f t="shared" ref="L139" si="71">L127/L$124</f>
        <v>0.15692307692307692</v>
      </c>
      <c r="M139" s="95" t="s">
        <v>49</v>
      </c>
      <c r="N139" s="95"/>
      <c r="O139" s="96"/>
      <c r="P139" s="96"/>
      <c r="Q139" s="96"/>
    </row>
    <row r="140" spans="1:17" x14ac:dyDescent="0.2">
      <c r="A140" s="7" t="s">
        <v>3</v>
      </c>
      <c r="B140" s="78">
        <f t="shared" ref="B140:H140" si="72">B128/B$124</f>
        <v>7.5992001155454833E-2</v>
      </c>
      <c r="C140" s="10">
        <f t="shared" si="72"/>
        <v>8.0027970941299875E-3</v>
      </c>
      <c r="D140" s="10">
        <f t="shared" si="72"/>
        <v>1.147407853718597E-2</v>
      </c>
      <c r="E140" s="10">
        <f t="shared" si="72"/>
        <v>1.8909464186825506E-3</v>
      </c>
      <c r="F140" s="20">
        <f t="shared" si="72"/>
        <v>0.77770471512010209</v>
      </c>
      <c r="G140" s="10">
        <f t="shared" si="72"/>
        <v>1.928530913216109E-3</v>
      </c>
      <c r="H140" s="10">
        <f t="shared" si="72"/>
        <v>4.1761854348916251E-2</v>
      </c>
      <c r="I140" s="10">
        <f t="shared" ref="I140:K140" si="73">I128/I$124</f>
        <v>1.4996565671983516E-2</v>
      </c>
      <c r="J140" s="10">
        <f t="shared" si="73"/>
        <v>3.9169893266138116E-2</v>
      </c>
      <c r="K140" s="10">
        <f t="shared" si="73"/>
        <v>6.1696658097686374E-2</v>
      </c>
      <c r="L140" s="10">
        <f t="shared" ref="L140" si="74">L128/L$124</f>
        <v>0.12461538461538461</v>
      </c>
      <c r="M140" s="95" t="s">
        <v>47</v>
      </c>
      <c r="N140" s="95"/>
      <c r="O140" s="96"/>
      <c r="P140" s="96"/>
      <c r="Q140" s="96"/>
    </row>
    <row r="141" spans="1:17" x14ac:dyDescent="0.2">
      <c r="A141" s="7" t="s">
        <v>5</v>
      </c>
      <c r="B141" s="78">
        <f t="shared" ref="B141:H141" si="75">B129/B$124</f>
        <v>0.16957490876224879</v>
      </c>
      <c r="C141" s="10">
        <f t="shared" si="75"/>
        <v>8.585525037877316E-3</v>
      </c>
      <c r="D141" s="10">
        <f t="shared" si="75"/>
        <v>1.4093731171246692E-2</v>
      </c>
      <c r="E141" s="10">
        <f t="shared" si="75"/>
        <v>3.2416224320272295E-3</v>
      </c>
      <c r="F141" s="10">
        <f t="shared" si="75"/>
        <v>3.6862259699067805E-2</v>
      </c>
      <c r="G141" s="20">
        <f t="shared" si="75"/>
        <v>0.91931934203062959</v>
      </c>
      <c r="H141" s="10">
        <f t="shared" si="75"/>
        <v>9.2578146765476127E-2</v>
      </c>
      <c r="I141" s="10">
        <f t="shared" ref="I141:K141" si="76">I129/I$124</f>
        <v>0.12207128138594216</v>
      </c>
      <c r="J141" s="10">
        <f t="shared" si="76"/>
        <v>8.9935058283653946E-2</v>
      </c>
      <c r="K141" s="10">
        <f t="shared" si="76"/>
        <v>5.6555269922879174E-2</v>
      </c>
      <c r="L141" s="10">
        <f t="shared" ref="L141" si="77">L129/L$124</f>
        <v>0.16615384615384615</v>
      </c>
      <c r="M141" s="82"/>
      <c r="N141" s="82"/>
    </row>
    <row r="142" spans="1:17" x14ac:dyDescent="0.2">
      <c r="A142" s="7" t="s">
        <v>4</v>
      </c>
      <c r="B142" s="78">
        <f t="shared" ref="B142:H142" si="78">B130/B$124</f>
        <v>1.7486677278189151E-2</v>
      </c>
      <c r="C142" s="10">
        <f t="shared" si="78"/>
        <v>2.5251544229050928E-3</v>
      </c>
      <c r="D142" s="10">
        <f t="shared" si="78"/>
        <v>1.8337568438425065E-3</v>
      </c>
      <c r="E142" s="10">
        <f t="shared" si="78"/>
        <v>4.8624336480408443E-4</v>
      </c>
      <c r="F142" s="10">
        <f t="shared" si="78"/>
        <v>6.2661973465361854E-3</v>
      </c>
      <c r="G142" s="10">
        <f t="shared" si="78"/>
        <v>6.352807714123653E-4</v>
      </c>
      <c r="H142" s="20">
        <f t="shared" si="78"/>
        <v>0.10767816348136179</v>
      </c>
      <c r="I142" s="10">
        <f t="shared" ref="I142:K142" si="79">I130/I$124</f>
        <v>6.5824620315958178E-3</v>
      </c>
      <c r="J142" s="10">
        <f t="shared" si="79"/>
        <v>2.4747505787392703E-2</v>
      </c>
      <c r="K142" s="10">
        <f t="shared" si="79"/>
        <v>5.1413881748071981E-2</v>
      </c>
      <c r="L142" s="10">
        <f t="shared" ref="L142" si="80">L130/L$124</f>
        <v>4.6153846153846158E-3</v>
      </c>
      <c r="M142" s="82" t="s">
        <v>178</v>
      </c>
      <c r="N142" s="82"/>
    </row>
    <row r="143" spans="1:17" x14ac:dyDescent="0.2">
      <c r="A143" s="7" t="s">
        <v>11</v>
      </c>
      <c r="B143" s="78">
        <f t="shared" ref="B143:H143" si="81">B131/B$124</f>
        <v>4.5688113556195162E-2</v>
      </c>
      <c r="C143" s="10">
        <f t="shared" si="81"/>
        <v>4.8949147274775654E-3</v>
      </c>
      <c r="D143" s="10">
        <f t="shared" si="81"/>
        <v>3.3007623189165117E-3</v>
      </c>
      <c r="E143" s="10">
        <f t="shared" si="81"/>
        <v>3.403703553628591E-3</v>
      </c>
      <c r="F143" s="10">
        <f t="shared" si="81"/>
        <v>1.0985185471705411E-2</v>
      </c>
      <c r="G143" s="10">
        <f t="shared" si="81"/>
        <v>1.0119115144639819E-2</v>
      </c>
      <c r="H143" s="10">
        <f t="shared" si="81"/>
        <v>3.9143032261659327E-2</v>
      </c>
      <c r="I143" s="20">
        <f t="shared" ref="I143:K143" si="82">I131/I$124</f>
        <v>0.20333129817599024</v>
      </c>
      <c r="J143" s="10">
        <f t="shared" si="82"/>
        <v>3.6875422530883169E-2</v>
      </c>
      <c r="K143" s="10">
        <f t="shared" si="82"/>
        <v>0.20822622107969152</v>
      </c>
      <c r="L143" s="10">
        <f t="shared" ref="L143" si="83">L131/L$124</f>
        <v>6.4615384615384616E-2</v>
      </c>
      <c r="M143" s="82" t="s">
        <v>46</v>
      </c>
      <c r="N143" s="82"/>
    </row>
    <row r="144" spans="1:17" x14ac:dyDescent="0.2">
      <c r="A144" s="7" t="s">
        <v>6</v>
      </c>
      <c r="B144" s="78">
        <f t="shared" ref="B144:H144" si="84">B132/B$124</f>
        <v>0.12419650474912783</v>
      </c>
      <c r="C144" s="10">
        <f t="shared" si="84"/>
        <v>1.4024319179519055E-2</v>
      </c>
      <c r="D144" s="10">
        <f t="shared" si="84"/>
        <v>2.1638330757341576E-2</v>
      </c>
      <c r="E144" s="10">
        <f t="shared" si="84"/>
        <v>1.6208112160136148E-3</v>
      </c>
      <c r="F144" s="10">
        <f t="shared" si="84"/>
        <v>3.0325300738792402E-2</v>
      </c>
      <c r="G144" s="10">
        <f t="shared" si="84"/>
        <v>1.4974475326148611E-2</v>
      </c>
      <c r="H144" s="10">
        <f t="shared" si="84"/>
        <v>0.19705243216136401</v>
      </c>
      <c r="I144" s="10">
        <f t="shared" ref="I144:K144" si="85">I132/I$124</f>
        <v>7.5383499961840794E-2</v>
      </c>
      <c r="J144" s="20">
        <f t="shared" si="85"/>
        <v>0.55929772806424516</v>
      </c>
      <c r="K144" s="10">
        <f t="shared" si="85"/>
        <v>0.2210796915167095</v>
      </c>
      <c r="L144" s="10">
        <f t="shared" ref="L144" si="86">L132/L$124</f>
        <v>0.12</v>
      </c>
      <c r="M144" s="84"/>
      <c r="N144" s="84"/>
    </row>
    <row r="145" spans="1:17" ht="12.65" customHeight="1" x14ac:dyDescent="0.25">
      <c r="A145" s="7" t="s">
        <v>34</v>
      </c>
      <c r="B145" s="78">
        <f t="shared" ref="B145:H146" si="87">B133/B$124</f>
        <v>8.2811567055838545E-2</v>
      </c>
      <c r="C145" s="10">
        <f t="shared" si="87"/>
        <v>2.0531447884697563E-2</v>
      </c>
      <c r="D145" s="10">
        <f t="shared" si="87"/>
        <v>2.1952689073428865E-2</v>
      </c>
      <c r="E145" s="10">
        <f t="shared" si="87"/>
        <v>2.1151586368977675E-2</v>
      </c>
      <c r="F145" s="10">
        <f t="shared" si="87"/>
        <v>2.9861137972382316E-2</v>
      </c>
      <c r="G145" s="10">
        <f t="shared" si="87"/>
        <v>3.1582529778786159E-2</v>
      </c>
      <c r="H145" s="10">
        <f t="shared" si="87"/>
        <v>0.27305399231069261</v>
      </c>
      <c r="I145" s="10">
        <f t="shared" ref="I145:K145" si="88">I133/I$124</f>
        <v>0.17360528123330535</v>
      </c>
      <c r="J145" s="10">
        <f t="shared" si="88"/>
        <v>8.0224530350521378E-2</v>
      </c>
      <c r="K145" s="20">
        <f t="shared" si="88"/>
        <v>6.9408740359897178E-2</v>
      </c>
      <c r="L145" s="10">
        <f t="shared" ref="L145" si="89">L133/L$124</f>
        <v>7.3846153846153853E-2</v>
      </c>
      <c r="M145" s="84"/>
      <c r="N145" s="84"/>
    </row>
    <row r="146" spans="1:17" ht="12.65" customHeight="1" x14ac:dyDescent="0.2">
      <c r="A146" s="45" t="s">
        <v>107</v>
      </c>
      <c r="B146" s="78">
        <f t="shared" si="87"/>
        <v>7.3853814117692601E-4</v>
      </c>
      <c r="C146" s="10">
        <f t="shared" si="87"/>
        <v>1.1654558874946584E-4</v>
      </c>
      <c r="D146" s="10">
        <f t="shared" si="87"/>
        <v>0</v>
      </c>
      <c r="E146" s="10">
        <f t="shared" si="87"/>
        <v>0</v>
      </c>
      <c r="F146" s="10">
        <f t="shared" si="87"/>
        <v>2.320813832050439E-4</v>
      </c>
      <c r="G146" s="10">
        <f t="shared" si="87"/>
        <v>1.3613159387407828E-4</v>
      </c>
      <c r="H146" s="10">
        <f t="shared" si="87"/>
        <v>5.014765699002619E-4</v>
      </c>
      <c r="I146" s="10">
        <f t="shared" ref="I146:K146" si="90">I134/I$124</f>
        <v>8.0134320384644736E-4</v>
      </c>
      <c r="J146" s="10">
        <f t="shared" si="90"/>
        <v>4.916723004117755E-4</v>
      </c>
      <c r="K146" s="10">
        <f t="shared" si="90"/>
        <v>0</v>
      </c>
      <c r="L146" s="20">
        <f t="shared" ref="L146" si="91">L134/L$124</f>
        <v>0.1123076923076923</v>
      </c>
      <c r="M146" s="84"/>
      <c r="N146" s="84"/>
    </row>
    <row r="147" spans="1:17" x14ac:dyDescent="0.2">
      <c r="A147" s="7" t="s">
        <v>12</v>
      </c>
      <c r="B147" s="78">
        <f t="shared" ref="B147:H147" si="92">B135/B$124</f>
        <v>1.6378870066423762E-4</v>
      </c>
      <c r="C147" s="10">
        <f t="shared" si="92"/>
        <v>6.9927353249679496E-4</v>
      </c>
      <c r="D147" s="10">
        <f t="shared" si="92"/>
        <v>0</v>
      </c>
      <c r="E147" s="10">
        <f t="shared" si="92"/>
        <v>0</v>
      </c>
      <c r="F147" s="10">
        <f t="shared" si="92"/>
        <v>0</v>
      </c>
      <c r="G147" s="10">
        <f t="shared" si="92"/>
        <v>4.5377197958026093E-5</v>
      </c>
      <c r="H147" s="10">
        <f t="shared" si="92"/>
        <v>4.7361676046135844E-4</v>
      </c>
      <c r="I147" s="10">
        <f t="shared" ref="I147:K147" si="93">I135/I$124</f>
        <v>0</v>
      </c>
      <c r="J147" s="10">
        <f t="shared" si="93"/>
        <v>0</v>
      </c>
      <c r="K147" s="10">
        <f t="shared" si="93"/>
        <v>0</v>
      </c>
      <c r="L147" s="10">
        <f t="shared" ref="L147" si="94">L135/L$124</f>
        <v>0</v>
      </c>
      <c r="M147" s="84"/>
      <c r="N147" s="84"/>
    </row>
    <row r="148" spans="1:17" x14ac:dyDescent="0.2">
      <c r="A148" s="7" t="s">
        <v>30</v>
      </c>
      <c r="B148" s="73">
        <f>SUM(C148:L148)</f>
        <v>1.0000000000000002</v>
      </c>
      <c r="C148" s="63">
        <f t="shared" ref="C148:L148" si="95">C124/$B124</f>
        <v>0.15331217977447784</v>
      </c>
      <c r="D148" s="63">
        <f t="shared" si="95"/>
        <v>0.11367829219010805</v>
      </c>
      <c r="E148" s="63">
        <f t="shared" si="95"/>
        <v>0.11024021846434692</v>
      </c>
      <c r="F148" s="63">
        <f t="shared" si="95"/>
        <v>7.6989623241318833E-2</v>
      </c>
      <c r="G148" s="63">
        <f t="shared" si="95"/>
        <v>0.13125430875956862</v>
      </c>
      <c r="H148" s="63">
        <f t="shared" si="95"/>
        <v>0.10689148402985719</v>
      </c>
      <c r="I148" s="63">
        <f t="shared" si="95"/>
        <v>0.15608169780389133</v>
      </c>
      <c r="J148" s="63">
        <f t="shared" si="95"/>
        <v>0.14536396082769876</v>
      </c>
      <c r="K148" s="63">
        <f t="shared" si="95"/>
        <v>2.3168656203050343E-3</v>
      </c>
      <c r="L148" s="63">
        <f t="shared" si="95"/>
        <v>3.8713692884274351E-3</v>
      </c>
      <c r="M148" s="82"/>
      <c r="N148" s="82"/>
    </row>
    <row r="149" spans="1:17" x14ac:dyDescent="0.2">
      <c r="A149" s="7"/>
      <c r="B149" s="8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82"/>
      <c r="N149" s="82"/>
    </row>
    <row r="150" spans="1:17" ht="10.5" x14ac:dyDescent="0.25">
      <c r="A150" s="7" t="s">
        <v>1</v>
      </c>
      <c r="B150" s="79">
        <f>SUM(C150:L150)</f>
        <v>1.0000000000000002</v>
      </c>
      <c r="C150" s="20">
        <f t="shared" ref="C150:L150" si="96">C125/$B125</f>
        <v>0.8113086770981508</v>
      </c>
      <c r="D150" s="10">
        <f t="shared" si="96"/>
        <v>1.2411095305832148E-2</v>
      </c>
      <c r="E150" s="10">
        <f t="shared" si="96"/>
        <v>4.0184921763869131E-3</v>
      </c>
      <c r="F150" s="10">
        <f t="shared" si="96"/>
        <v>2.1603840682788051E-2</v>
      </c>
      <c r="G150" s="10">
        <f t="shared" si="96"/>
        <v>6.1522048364153628E-3</v>
      </c>
      <c r="H150" s="10">
        <f t="shared" si="96"/>
        <v>5.124466571834993E-2</v>
      </c>
      <c r="I150" s="10">
        <f t="shared" si="96"/>
        <v>3.8477951635846372E-2</v>
      </c>
      <c r="J150" s="10">
        <f t="shared" si="96"/>
        <v>4.9573257467994312E-2</v>
      </c>
      <c r="K150" s="10">
        <f t="shared" si="96"/>
        <v>3.5917496443812233E-3</v>
      </c>
      <c r="L150" s="10">
        <f t="shared" si="96"/>
        <v>1.6180654338549076E-3</v>
      </c>
      <c r="M150" s="85" t="s">
        <v>155</v>
      </c>
      <c r="N150" s="85"/>
    </row>
    <row r="151" spans="1:17" x14ac:dyDescent="0.2">
      <c r="A151" s="7" t="s">
        <v>173</v>
      </c>
      <c r="B151" s="79">
        <f t="shared" ref="B151:B160" si="97">SUM(C151:L151)</f>
        <v>1</v>
      </c>
      <c r="C151" s="10">
        <f t="shared" ref="C151:L151" si="98">C126/$B126</f>
        <v>7.9359455820874371E-3</v>
      </c>
      <c r="D151" s="20">
        <f t="shared" si="98"/>
        <v>0.81000968374312099</v>
      </c>
      <c r="E151" s="10">
        <f t="shared" si="98"/>
        <v>4.251399418975413E-4</v>
      </c>
      <c r="F151" s="10">
        <f t="shared" si="98"/>
        <v>1.7170929875528474E-2</v>
      </c>
      <c r="G151" s="10">
        <f t="shared" si="98"/>
        <v>1.145515954557264E-2</v>
      </c>
      <c r="H151" s="10">
        <f t="shared" si="98"/>
        <v>5.6378280072746166E-2</v>
      </c>
      <c r="I151" s="10">
        <f t="shared" si="98"/>
        <v>3.982144122440303E-2</v>
      </c>
      <c r="J151" s="10">
        <f t="shared" si="98"/>
        <v>5.2859066109260965E-2</v>
      </c>
      <c r="K151" s="10">
        <f t="shared" si="98"/>
        <v>6.6132879850728642E-4</v>
      </c>
      <c r="L151" s="10">
        <f t="shared" si="98"/>
        <v>3.2830251068754574E-3</v>
      </c>
    </row>
    <row r="152" spans="1:17" x14ac:dyDescent="0.2">
      <c r="A152" s="7" t="s">
        <v>2</v>
      </c>
      <c r="B152" s="79">
        <f t="shared" si="97"/>
        <v>1</v>
      </c>
      <c r="C152" s="10">
        <f t="shared" ref="C152:L152" si="99">C127/$B127</f>
        <v>3.8616945322736296E-2</v>
      </c>
      <c r="D152" s="10">
        <f t="shared" si="99"/>
        <v>5.3978988992366052E-3</v>
      </c>
      <c r="E152" s="20">
        <f t="shared" si="99"/>
        <v>0.55858054088829956</v>
      </c>
      <c r="F152" s="10">
        <f t="shared" si="99"/>
        <v>1.3243682183010742E-2</v>
      </c>
      <c r="G152" s="10">
        <f t="shared" si="99"/>
        <v>1.6633060561601167E-3</v>
      </c>
      <c r="H152" s="10">
        <f t="shared" si="99"/>
        <v>5.6866237240794933E-2</v>
      </c>
      <c r="I152" s="10">
        <f t="shared" si="99"/>
        <v>0.27121303655350432</v>
      </c>
      <c r="J152" s="10">
        <f t="shared" si="99"/>
        <v>5.0777909412586204E-2</v>
      </c>
      <c r="K152" s="10">
        <f t="shared" si="99"/>
        <v>4.3936386389135159E-4</v>
      </c>
      <c r="L152" s="10">
        <f t="shared" si="99"/>
        <v>3.2010795797798473E-3</v>
      </c>
      <c r="M152" s="95" t="s">
        <v>50</v>
      </c>
      <c r="N152" s="95"/>
      <c r="O152" s="96"/>
      <c r="P152" s="96"/>
      <c r="Q152" s="96"/>
    </row>
    <row r="153" spans="1:17" x14ac:dyDescent="0.2">
      <c r="A153" s="7" t="s">
        <v>3</v>
      </c>
      <c r="B153" s="79">
        <f t="shared" si="97"/>
        <v>1</v>
      </c>
      <c r="C153" s="10">
        <f t="shared" ref="C153:L153" si="100">C128/$B128</f>
        <v>1.6145465945607021E-2</v>
      </c>
      <c r="D153" s="10">
        <f t="shared" si="100"/>
        <v>1.7164354573242419E-2</v>
      </c>
      <c r="E153" s="10">
        <f t="shared" si="100"/>
        <v>2.7431616897876008E-3</v>
      </c>
      <c r="F153" s="20">
        <f t="shared" si="100"/>
        <v>0.78791441335527868</v>
      </c>
      <c r="G153" s="10">
        <f t="shared" si="100"/>
        <v>3.330982051884944E-3</v>
      </c>
      <c r="H153" s="10">
        <f t="shared" si="100"/>
        <v>5.8742848185594485E-2</v>
      </c>
      <c r="I153" s="10">
        <f t="shared" si="100"/>
        <v>3.0801786973900777E-2</v>
      </c>
      <c r="J153" s="10">
        <f t="shared" si="100"/>
        <v>7.492750215534133E-2</v>
      </c>
      <c r="K153" s="10">
        <f t="shared" si="100"/>
        <v>1.8810251587114979E-3</v>
      </c>
      <c r="L153" s="10">
        <f t="shared" si="100"/>
        <v>6.3484599106513051E-3</v>
      </c>
      <c r="M153" s="95" t="s">
        <v>48</v>
      </c>
      <c r="N153" s="95"/>
      <c r="O153" s="96"/>
      <c r="P153" s="96"/>
      <c r="Q153" s="96"/>
    </row>
    <row r="154" spans="1:17" x14ac:dyDescent="0.2">
      <c r="A154" s="7" t="s">
        <v>5</v>
      </c>
      <c r="B154" s="79">
        <f t="shared" si="97"/>
        <v>1</v>
      </c>
      <c r="C154" s="10">
        <f t="shared" ref="C154:L154" si="101">C129/$B129</f>
        <v>7.7621481130253061E-3</v>
      </c>
      <c r="D154" s="10">
        <f t="shared" si="101"/>
        <v>9.4480445357638335E-3</v>
      </c>
      <c r="E154" s="10">
        <f t="shared" si="101"/>
        <v>2.1073705284231602E-3</v>
      </c>
      <c r="F154" s="10">
        <f t="shared" si="101"/>
        <v>1.6736034279893928E-2</v>
      </c>
      <c r="G154" s="20">
        <f t="shared" si="101"/>
        <v>0.71157122034315012</v>
      </c>
      <c r="H154" s="10">
        <f t="shared" si="101"/>
        <v>5.8356602216251337E-2</v>
      </c>
      <c r="I154" s="10">
        <f t="shared" si="101"/>
        <v>0.11235797200709481</v>
      </c>
      <c r="J154" s="10">
        <f t="shared" si="101"/>
        <v>7.7094638498147267E-2</v>
      </c>
      <c r="K154" s="10">
        <f t="shared" si="101"/>
        <v>7.72702527088492E-4</v>
      </c>
      <c r="L154" s="10">
        <f t="shared" si="101"/>
        <v>3.793266951161688E-3</v>
      </c>
      <c r="M154" s="82"/>
      <c r="N154" s="82"/>
    </row>
    <row r="155" spans="1:17" x14ac:dyDescent="0.2">
      <c r="A155" s="7" t="s">
        <v>4</v>
      </c>
      <c r="B155" s="79">
        <f t="shared" si="97"/>
        <v>1</v>
      </c>
      <c r="C155" s="10">
        <f t="shared" ref="C155:L155" si="102">C130/$B130</f>
        <v>2.2138964577656677E-2</v>
      </c>
      <c r="D155" s="10">
        <f t="shared" si="102"/>
        <v>1.1920980926430519E-2</v>
      </c>
      <c r="E155" s="10">
        <f t="shared" si="102"/>
        <v>3.0653950953678476E-3</v>
      </c>
      <c r="F155" s="10">
        <f t="shared" si="102"/>
        <v>2.7588555858310628E-2</v>
      </c>
      <c r="G155" s="10">
        <f t="shared" si="102"/>
        <v>4.7683923705722072E-3</v>
      </c>
      <c r="H155" s="20">
        <f t="shared" si="102"/>
        <v>0.65820844686648505</v>
      </c>
      <c r="I155" s="10">
        <f t="shared" si="102"/>
        <v>5.8753405994550409E-2</v>
      </c>
      <c r="J155" s="10">
        <f t="shared" si="102"/>
        <v>0.20572207084468666</v>
      </c>
      <c r="K155" s="10">
        <f t="shared" si="102"/>
        <v>6.8119891008174387E-3</v>
      </c>
      <c r="L155" s="10">
        <f t="shared" si="102"/>
        <v>1.0217983651226157E-3</v>
      </c>
      <c r="M155" s="82" t="s">
        <v>185</v>
      </c>
      <c r="N155" s="82"/>
    </row>
    <row r="156" spans="1:17" x14ac:dyDescent="0.2">
      <c r="A156" s="7" t="s">
        <v>11</v>
      </c>
      <c r="B156" s="79">
        <f t="shared" si="97"/>
        <v>0.99999999999999989</v>
      </c>
      <c r="C156" s="10">
        <f t="shared" ref="C156:L156" si="103">C131/$B131</f>
        <v>1.6425498631208447E-2</v>
      </c>
      <c r="D156" s="10">
        <f t="shared" si="103"/>
        <v>8.2127493156042234E-3</v>
      </c>
      <c r="E156" s="10">
        <f t="shared" si="103"/>
        <v>8.2127493156042234E-3</v>
      </c>
      <c r="F156" s="10">
        <f t="shared" si="103"/>
        <v>1.8511276235171424E-2</v>
      </c>
      <c r="G156" s="10">
        <f t="shared" si="103"/>
        <v>2.9070525355233998E-2</v>
      </c>
      <c r="H156" s="10">
        <f t="shared" si="103"/>
        <v>9.1578672923999474E-2</v>
      </c>
      <c r="I156" s="20">
        <f t="shared" si="103"/>
        <v>0.69462912266979537</v>
      </c>
      <c r="J156" s="10">
        <f t="shared" si="103"/>
        <v>0.11732499022291748</v>
      </c>
      <c r="K156" s="10">
        <f t="shared" si="103"/>
        <v>1.0559249120062574E-2</v>
      </c>
      <c r="L156" s="10">
        <f t="shared" si="103"/>
        <v>5.4751662104028159E-3</v>
      </c>
      <c r="M156" s="82" t="s">
        <v>156</v>
      </c>
      <c r="N156" s="82"/>
    </row>
    <row r="157" spans="1:17" x14ac:dyDescent="0.2">
      <c r="A157" s="7" t="s">
        <v>6</v>
      </c>
      <c r="B157" s="79">
        <f t="shared" si="97"/>
        <v>0.99999999999999989</v>
      </c>
      <c r="C157" s="10">
        <f t="shared" ref="C157:L157" si="104">C132/$B132</f>
        <v>1.7312072892938495E-2</v>
      </c>
      <c r="D157" s="10">
        <f t="shared" si="104"/>
        <v>1.9805778683611077E-2</v>
      </c>
      <c r="E157" s="10">
        <f t="shared" si="104"/>
        <v>1.4386764176957199E-3</v>
      </c>
      <c r="F157" s="10">
        <f t="shared" si="104"/>
        <v>1.8798705191224074E-2</v>
      </c>
      <c r="G157" s="10">
        <f t="shared" si="104"/>
        <v>1.582544059465292E-2</v>
      </c>
      <c r="H157" s="10">
        <f t="shared" si="104"/>
        <v>0.16959597170603044</v>
      </c>
      <c r="I157" s="10">
        <f t="shared" si="104"/>
        <v>9.4736842105263161E-2</v>
      </c>
      <c r="J157" s="20">
        <f t="shared" si="104"/>
        <v>0.65462174799184747</v>
      </c>
      <c r="K157" s="10">
        <f t="shared" si="104"/>
        <v>4.1242057307277306E-3</v>
      </c>
      <c r="L157" s="10">
        <f t="shared" si="104"/>
        <v>3.7405586860088718E-3</v>
      </c>
      <c r="O157" s="10"/>
    </row>
    <row r="158" spans="1:17" ht="12.65" customHeight="1" x14ac:dyDescent="0.25">
      <c r="A158" s="7" t="s">
        <v>34</v>
      </c>
      <c r="B158" s="79">
        <f t="shared" si="97"/>
        <v>0.99999999999999989</v>
      </c>
      <c r="C158" s="10">
        <f t="shared" ref="C158:L158" si="105">C133/$B133</f>
        <v>3.8010644418872266E-2</v>
      </c>
      <c r="D158" s="10">
        <f t="shared" si="105"/>
        <v>3.0135212888377446E-2</v>
      </c>
      <c r="E158" s="10">
        <f t="shared" si="105"/>
        <v>2.8157364787111623E-2</v>
      </c>
      <c r="F158" s="10">
        <f t="shared" si="105"/>
        <v>2.7761795166858456E-2</v>
      </c>
      <c r="G158" s="10">
        <f t="shared" si="105"/>
        <v>5.005753739930955E-2</v>
      </c>
      <c r="H158" s="10">
        <f t="shared" si="105"/>
        <v>0.35245253164556961</v>
      </c>
      <c r="I158" s="10">
        <f t="shared" si="105"/>
        <v>0.32720799769850401</v>
      </c>
      <c r="J158" s="10">
        <f t="shared" si="105"/>
        <v>0.14082278481012658</v>
      </c>
      <c r="K158" s="20">
        <f t="shared" si="105"/>
        <v>1.9418872266973534E-3</v>
      </c>
      <c r="L158" s="10">
        <f t="shared" si="105"/>
        <v>3.4522439585730723E-3</v>
      </c>
      <c r="O158" s="10"/>
    </row>
    <row r="159" spans="1:17" ht="12.65" customHeight="1" x14ac:dyDescent="0.2">
      <c r="A159" s="45" t="s">
        <v>107</v>
      </c>
      <c r="B159" s="79">
        <f t="shared" si="97"/>
        <v>1</v>
      </c>
      <c r="C159" s="10">
        <f t="shared" ref="C159:L159" si="106">C134/$B134</f>
        <v>2.4193548387096774E-2</v>
      </c>
      <c r="D159" s="10">
        <f t="shared" si="106"/>
        <v>0</v>
      </c>
      <c r="E159" s="10">
        <f t="shared" si="106"/>
        <v>0</v>
      </c>
      <c r="F159" s="10">
        <f t="shared" si="106"/>
        <v>2.4193548387096774E-2</v>
      </c>
      <c r="G159" s="10">
        <f t="shared" si="106"/>
        <v>2.4193548387096774E-2</v>
      </c>
      <c r="H159" s="10">
        <f t="shared" si="106"/>
        <v>7.2580645161290328E-2</v>
      </c>
      <c r="I159" s="10">
        <f t="shared" si="106"/>
        <v>0.16935483870967741</v>
      </c>
      <c r="J159" s="10">
        <f t="shared" si="106"/>
        <v>9.6774193548387094E-2</v>
      </c>
      <c r="K159" s="10">
        <f t="shared" si="106"/>
        <v>0</v>
      </c>
      <c r="L159" s="20">
        <f t="shared" si="106"/>
        <v>0.58870967741935487</v>
      </c>
      <c r="O159" s="10"/>
    </row>
    <row r="160" spans="1:17" x14ac:dyDescent="0.2">
      <c r="A160" s="7" t="s">
        <v>12</v>
      </c>
      <c r="B160" s="79">
        <f t="shared" si="97"/>
        <v>1</v>
      </c>
      <c r="C160" s="10">
        <f t="shared" ref="C160:L160" si="107">C135/$B135</f>
        <v>0.65454545454545454</v>
      </c>
      <c r="D160" s="10">
        <f t="shared" si="107"/>
        <v>0</v>
      </c>
      <c r="E160" s="10">
        <f t="shared" si="107"/>
        <v>0</v>
      </c>
      <c r="F160" s="10">
        <f t="shared" si="107"/>
        <v>0</v>
      </c>
      <c r="G160" s="10">
        <f t="shared" si="107"/>
        <v>3.6363636363636362E-2</v>
      </c>
      <c r="H160" s="10">
        <f t="shared" si="107"/>
        <v>0.30909090909090908</v>
      </c>
      <c r="I160" s="10">
        <f t="shared" si="107"/>
        <v>0</v>
      </c>
      <c r="J160" s="10">
        <f t="shared" si="107"/>
        <v>0</v>
      </c>
      <c r="K160" s="10">
        <f t="shared" si="107"/>
        <v>0</v>
      </c>
      <c r="L160" s="10">
        <f t="shared" si="107"/>
        <v>0</v>
      </c>
      <c r="O160" s="10"/>
    </row>
    <row r="161" spans="1:17" ht="12.65" customHeight="1" x14ac:dyDescent="0.25">
      <c r="A161" s="11" t="s">
        <v>108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14"/>
      <c r="M161" s="6"/>
      <c r="N161" s="6"/>
      <c r="O161" s="14"/>
    </row>
    <row r="162" spans="1:17" ht="12.65" customHeight="1" x14ac:dyDescent="0.25">
      <c r="A162" t="s">
        <v>35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14"/>
      <c r="M162" s="6"/>
      <c r="N162" s="6"/>
      <c r="O162" s="14"/>
    </row>
    <row r="163" spans="1:17" ht="18" x14ac:dyDescent="0.4">
      <c r="A163" s="1" t="s">
        <v>172</v>
      </c>
    </row>
    <row r="164" spans="1:17" ht="15.5" x14ac:dyDescent="0.35">
      <c r="B164" s="23" t="s">
        <v>8</v>
      </c>
      <c r="C164" s="16"/>
      <c r="D164" s="16"/>
      <c r="E164" s="16"/>
      <c r="F164" s="16"/>
      <c r="G164" s="16"/>
      <c r="H164" s="16"/>
      <c r="I164" s="16"/>
      <c r="J164" s="16"/>
      <c r="K164" s="16"/>
      <c r="M164" s="16"/>
      <c r="N164" s="16"/>
    </row>
    <row r="165" spans="1:17" ht="10.5" x14ac:dyDescent="0.25">
      <c r="B165" s="5" t="s">
        <v>9</v>
      </c>
      <c r="C165" s="11"/>
      <c r="D165" s="11"/>
      <c r="E165" s="11"/>
      <c r="F165" s="11"/>
      <c r="G165" s="11"/>
      <c r="H165" s="11"/>
      <c r="I165" s="11"/>
      <c r="J165" s="11"/>
      <c r="K165" s="11"/>
      <c r="M165" s="11"/>
      <c r="N165" s="11"/>
    </row>
    <row r="166" spans="1:17" ht="69" x14ac:dyDescent="0.25">
      <c r="A166" s="17" t="s">
        <v>10</v>
      </c>
      <c r="B166" s="18" t="s">
        <v>43</v>
      </c>
      <c r="C166" s="18" t="s">
        <v>1</v>
      </c>
      <c r="D166" s="18" t="s">
        <v>173</v>
      </c>
      <c r="E166" s="18" t="s">
        <v>2</v>
      </c>
      <c r="F166" s="18" t="s">
        <v>3</v>
      </c>
      <c r="G166" s="18" t="s">
        <v>5</v>
      </c>
      <c r="H166" s="18" t="s">
        <v>4</v>
      </c>
      <c r="I166" s="18" t="s">
        <v>11</v>
      </c>
      <c r="J166" s="18" t="s">
        <v>6</v>
      </c>
      <c r="K166" s="18" t="s">
        <v>111</v>
      </c>
      <c r="L166" s="21" t="s">
        <v>112</v>
      </c>
      <c r="O166" s="21"/>
    </row>
    <row r="167" spans="1:17" ht="12" x14ac:dyDescent="0.2">
      <c r="A167" s="7" t="s">
        <v>43</v>
      </c>
      <c r="B167" s="39">
        <v>67006</v>
      </c>
      <c r="C167" s="74">
        <v>9356</v>
      </c>
      <c r="D167" s="74">
        <v>7799</v>
      </c>
      <c r="E167" s="74">
        <v>7943</v>
      </c>
      <c r="F167" s="74">
        <v>5858</v>
      </c>
      <c r="G167" s="74">
        <v>9431</v>
      </c>
      <c r="H167" s="74">
        <v>8139</v>
      </c>
      <c r="I167" s="74">
        <v>9429</v>
      </c>
      <c r="J167" s="74">
        <v>8266</v>
      </c>
      <c r="K167" s="74">
        <v>349</v>
      </c>
      <c r="L167" s="75">
        <v>436</v>
      </c>
      <c r="M167" s="6" t="s">
        <v>91</v>
      </c>
      <c r="N167" s="6"/>
    </row>
    <row r="168" spans="1:17" x14ac:dyDescent="0.2">
      <c r="A168" s="7" t="s">
        <v>1</v>
      </c>
      <c r="B168" s="76">
        <v>9900</v>
      </c>
      <c r="C168" s="40">
        <v>8019</v>
      </c>
      <c r="D168" s="38">
        <v>124</v>
      </c>
      <c r="E168" s="38">
        <v>40</v>
      </c>
      <c r="F168" s="38">
        <v>237</v>
      </c>
      <c r="G168" s="38">
        <v>55</v>
      </c>
      <c r="H168" s="38">
        <v>482</v>
      </c>
      <c r="I168" s="38">
        <v>407</v>
      </c>
      <c r="J168" s="38">
        <v>473</v>
      </c>
      <c r="K168" s="38">
        <v>39</v>
      </c>
      <c r="L168">
        <v>24</v>
      </c>
    </row>
    <row r="169" spans="1:17" x14ac:dyDescent="0.2">
      <c r="A169" s="7" t="s">
        <v>173</v>
      </c>
      <c r="B169" s="76">
        <v>8538</v>
      </c>
      <c r="C169" s="38">
        <v>64</v>
      </c>
      <c r="D169" s="40">
        <v>7058</v>
      </c>
      <c r="E169" s="38">
        <v>3</v>
      </c>
      <c r="F169" s="38">
        <v>140</v>
      </c>
      <c r="G169" s="38">
        <v>83</v>
      </c>
      <c r="H169" s="38">
        <v>446</v>
      </c>
      <c r="I169" s="38">
        <v>321</v>
      </c>
      <c r="J169" s="38">
        <v>383</v>
      </c>
      <c r="K169" s="38">
        <v>7</v>
      </c>
      <c r="L169">
        <v>33</v>
      </c>
      <c r="M169" s="95" t="s">
        <v>49</v>
      </c>
      <c r="N169" s="95"/>
      <c r="O169" s="96"/>
      <c r="P169" s="96"/>
      <c r="Q169" s="96"/>
    </row>
    <row r="170" spans="1:17" x14ac:dyDescent="0.2">
      <c r="A170" s="7" t="s">
        <v>2</v>
      </c>
      <c r="B170" s="76">
        <v>11966</v>
      </c>
      <c r="C170" s="38">
        <v>425</v>
      </c>
      <c r="D170" s="38">
        <v>58</v>
      </c>
      <c r="E170" s="40">
        <v>7381</v>
      </c>
      <c r="F170" s="38">
        <v>190</v>
      </c>
      <c r="G170" s="38">
        <v>17</v>
      </c>
      <c r="H170" s="38">
        <v>604</v>
      </c>
      <c r="I170" s="38">
        <v>2630</v>
      </c>
      <c r="J170" s="38">
        <v>546</v>
      </c>
      <c r="K170" s="38">
        <v>7</v>
      </c>
      <c r="L170">
        <v>108</v>
      </c>
      <c r="M170" s="95" t="s">
        <v>86</v>
      </c>
      <c r="N170" s="95"/>
      <c r="O170" s="96"/>
      <c r="P170" s="96"/>
      <c r="Q170" s="96"/>
    </row>
    <row r="171" spans="1:17" x14ac:dyDescent="0.2">
      <c r="A171" s="7" t="s">
        <v>3</v>
      </c>
      <c r="B171" s="76">
        <v>5577</v>
      </c>
      <c r="C171" s="38">
        <v>72</v>
      </c>
      <c r="D171" s="38">
        <v>94</v>
      </c>
      <c r="E171" s="38">
        <v>13</v>
      </c>
      <c r="F171" s="40">
        <v>4602</v>
      </c>
      <c r="G171" s="38">
        <v>15</v>
      </c>
      <c r="H171" s="38">
        <v>254</v>
      </c>
      <c r="I171" s="38">
        <v>152</v>
      </c>
      <c r="J171" s="38">
        <v>328</v>
      </c>
      <c r="K171" s="38">
        <v>11</v>
      </c>
      <c r="L171">
        <v>36</v>
      </c>
      <c r="M171" s="82"/>
      <c r="N171" s="82"/>
    </row>
    <row r="172" spans="1:17" x14ac:dyDescent="0.2">
      <c r="A172" s="7" t="s">
        <v>5</v>
      </c>
      <c r="B172" s="76">
        <v>11254</v>
      </c>
      <c r="C172" s="38">
        <v>91</v>
      </c>
      <c r="D172" s="38">
        <v>94</v>
      </c>
      <c r="E172" s="38">
        <v>20</v>
      </c>
      <c r="F172" s="38">
        <v>180</v>
      </c>
      <c r="G172" s="40">
        <v>8168</v>
      </c>
      <c r="H172" s="38">
        <v>573</v>
      </c>
      <c r="I172" s="38">
        <v>1302</v>
      </c>
      <c r="J172" s="38">
        <v>734</v>
      </c>
      <c r="K172" s="38">
        <v>27</v>
      </c>
      <c r="L172">
        <v>65</v>
      </c>
      <c r="M172" s="81" t="s">
        <v>179</v>
      </c>
      <c r="N172" s="81"/>
    </row>
    <row r="173" spans="1:17" x14ac:dyDescent="0.2">
      <c r="A173" s="7" t="s">
        <v>4</v>
      </c>
      <c r="B173" s="76">
        <v>1024</v>
      </c>
      <c r="C173" s="38">
        <v>25</v>
      </c>
      <c r="D173" s="38">
        <v>13</v>
      </c>
      <c r="E173" s="38">
        <v>3</v>
      </c>
      <c r="F173" s="38">
        <v>34</v>
      </c>
      <c r="G173" s="38">
        <v>4</v>
      </c>
      <c r="H173" s="40">
        <v>660</v>
      </c>
      <c r="I173" s="38">
        <v>64</v>
      </c>
      <c r="J173" s="38">
        <v>203</v>
      </c>
      <c r="K173" s="38">
        <v>14</v>
      </c>
      <c r="L173">
        <v>4</v>
      </c>
      <c r="M173" s="81" t="s">
        <v>180</v>
      </c>
      <c r="N173" s="81"/>
    </row>
    <row r="174" spans="1:17" x14ac:dyDescent="0.2">
      <c r="A174" s="7" t="s">
        <v>11</v>
      </c>
      <c r="B174" s="76">
        <v>2985</v>
      </c>
      <c r="C174" s="38">
        <v>50</v>
      </c>
      <c r="D174" s="38">
        <v>21</v>
      </c>
      <c r="E174" s="38">
        <v>26</v>
      </c>
      <c r="F174" s="38">
        <v>62</v>
      </c>
      <c r="G174" s="38">
        <v>73</v>
      </c>
      <c r="H174" s="38">
        <v>240</v>
      </c>
      <c r="I174" s="40">
        <v>2125</v>
      </c>
      <c r="J174" s="38">
        <v>303</v>
      </c>
      <c r="K174" s="38">
        <v>60</v>
      </c>
      <c r="L174">
        <v>25</v>
      </c>
      <c r="M174" s="81"/>
      <c r="N174" s="81"/>
    </row>
    <row r="175" spans="1:17" x14ac:dyDescent="0.2">
      <c r="A175" s="7" t="s">
        <v>6</v>
      </c>
      <c r="B175" s="76">
        <v>7276</v>
      </c>
      <c r="C175" s="38">
        <v>129</v>
      </c>
      <c r="D175" s="38">
        <v>138</v>
      </c>
      <c r="E175" s="38">
        <v>10</v>
      </c>
      <c r="F175" s="38">
        <v>158</v>
      </c>
      <c r="G175" s="38">
        <v>111</v>
      </c>
      <c r="H175" s="38">
        <v>1156</v>
      </c>
      <c r="I175" s="38">
        <v>799</v>
      </c>
      <c r="J175" s="40">
        <v>4568</v>
      </c>
      <c r="K175" s="38">
        <v>157</v>
      </c>
      <c r="L175">
        <v>50</v>
      </c>
      <c r="M175" s="81"/>
      <c r="N175" s="81"/>
    </row>
    <row r="176" spans="1:17" ht="12.65" customHeight="1" x14ac:dyDescent="0.25">
      <c r="A176" s="7" t="s">
        <v>36</v>
      </c>
      <c r="B176" s="76">
        <v>8422</v>
      </c>
      <c r="C176" s="38">
        <v>474</v>
      </c>
      <c r="D176" s="38">
        <v>199</v>
      </c>
      <c r="E176" s="38">
        <v>447</v>
      </c>
      <c r="F176" s="38">
        <v>254</v>
      </c>
      <c r="G176" s="38">
        <v>902</v>
      </c>
      <c r="H176" s="38">
        <v>3709</v>
      </c>
      <c r="I176" s="38">
        <v>1622</v>
      </c>
      <c r="J176" s="38">
        <v>724</v>
      </c>
      <c r="K176" s="40">
        <v>27</v>
      </c>
      <c r="L176">
        <v>64</v>
      </c>
      <c r="M176" s="81"/>
      <c r="N176" s="81"/>
    </row>
    <row r="177" spans="1:17" ht="12.65" customHeight="1" x14ac:dyDescent="0.2">
      <c r="A177" s="45" t="s">
        <v>107</v>
      </c>
      <c r="B177" s="76">
        <v>44</v>
      </c>
      <c r="C177" s="38">
        <v>1</v>
      </c>
      <c r="D177" s="38">
        <v>0</v>
      </c>
      <c r="E177" s="38">
        <v>0</v>
      </c>
      <c r="F177" s="38">
        <v>1</v>
      </c>
      <c r="G177" s="38">
        <v>1</v>
      </c>
      <c r="H177" s="38">
        <v>3</v>
      </c>
      <c r="I177" s="38">
        <v>7</v>
      </c>
      <c r="J177" s="38">
        <v>4</v>
      </c>
      <c r="K177" s="38">
        <v>0</v>
      </c>
      <c r="L177" s="53">
        <v>27</v>
      </c>
      <c r="M177" s="81"/>
      <c r="N177" s="81"/>
    </row>
    <row r="178" spans="1:17" x14ac:dyDescent="0.2">
      <c r="A178" s="7" t="s">
        <v>12</v>
      </c>
      <c r="B178" s="76">
        <v>20</v>
      </c>
      <c r="C178" s="38">
        <v>6</v>
      </c>
      <c r="D178" s="38">
        <v>0</v>
      </c>
      <c r="E178" s="38">
        <v>0</v>
      </c>
      <c r="F178" s="38">
        <v>0</v>
      </c>
      <c r="G178" s="38">
        <v>2</v>
      </c>
      <c r="H178" s="38">
        <v>12</v>
      </c>
      <c r="I178" s="38">
        <v>0</v>
      </c>
      <c r="J178" s="38">
        <v>0</v>
      </c>
      <c r="K178" s="38">
        <v>0</v>
      </c>
      <c r="L178">
        <v>0</v>
      </c>
      <c r="M178" s="81"/>
      <c r="N178" s="81"/>
    </row>
    <row r="179" spans="1:17" ht="10.5" x14ac:dyDescent="0.25">
      <c r="A179" s="7"/>
      <c r="B179" s="73">
        <f>SUM(B180:B188)</f>
        <v>0.99904486165418027</v>
      </c>
      <c r="C179" s="73">
        <f>SUM(C180:C190)</f>
        <v>1.0000000000000002</v>
      </c>
      <c r="D179" s="73">
        <f t="shared" ref="D179:L179" si="108">SUM(D180:D190)</f>
        <v>1</v>
      </c>
      <c r="E179" s="73">
        <f t="shared" si="108"/>
        <v>1</v>
      </c>
      <c r="F179" s="73">
        <f t="shared" si="108"/>
        <v>1</v>
      </c>
      <c r="G179" s="73">
        <f t="shared" si="108"/>
        <v>1</v>
      </c>
      <c r="H179" s="73">
        <f t="shared" si="108"/>
        <v>1</v>
      </c>
      <c r="I179" s="73">
        <f t="shared" si="108"/>
        <v>1</v>
      </c>
      <c r="J179" s="73">
        <f t="shared" si="108"/>
        <v>1</v>
      </c>
      <c r="K179" s="73">
        <f t="shared" si="108"/>
        <v>1</v>
      </c>
      <c r="L179" s="73">
        <f t="shared" si="108"/>
        <v>1</v>
      </c>
      <c r="M179" s="86" t="s">
        <v>157</v>
      </c>
      <c r="N179" s="86"/>
    </row>
    <row r="180" spans="1:17" x14ac:dyDescent="0.2">
      <c r="A180" s="7" t="s">
        <v>1</v>
      </c>
      <c r="B180" s="9">
        <f>B168/B$167</f>
        <v>0.1477479628689968</v>
      </c>
      <c r="C180" s="20">
        <f>C168/C$167</f>
        <v>0.85709705002137671</v>
      </c>
      <c r="D180" s="10">
        <f t="shared" ref="D180:K180" si="109">D168/D$167</f>
        <v>1.5899474291575844E-2</v>
      </c>
      <c r="E180" s="10">
        <f t="shared" si="109"/>
        <v>5.0358806496286039E-3</v>
      </c>
      <c r="F180" s="10">
        <f t="shared" si="109"/>
        <v>4.0457494025264593E-2</v>
      </c>
      <c r="G180" s="10">
        <f t="shared" si="109"/>
        <v>5.8318311949952283E-3</v>
      </c>
      <c r="H180" s="10">
        <f t="shared" si="109"/>
        <v>5.9221034525125935E-2</v>
      </c>
      <c r="I180" s="10">
        <f t="shared" si="109"/>
        <v>4.316470463463782E-2</v>
      </c>
      <c r="J180" s="10">
        <f t="shared" ref="J180" si="110">J168/J$167</f>
        <v>5.7222356641664647E-2</v>
      </c>
      <c r="K180" s="10">
        <f t="shared" si="109"/>
        <v>0.11174785100286533</v>
      </c>
      <c r="L180" s="10">
        <f t="shared" ref="L180" si="111">L168/L$167</f>
        <v>5.5045871559633031E-2</v>
      </c>
    </row>
    <row r="181" spans="1:17" x14ac:dyDescent="0.2">
      <c r="A181" s="7" t="s">
        <v>173</v>
      </c>
      <c r="B181" s="9">
        <f t="shared" ref="B181:K181" si="112">B169/B$167</f>
        <v>0.12742142494701966</v>
      </c>
      <c r="C181" s="10">
        <f t="shared" si="112"/>
        <v>6.8405301410859338E-3</v>
      </c>
      <c r="D181" s="20">
        <f t="shared" si="112"/>
        <v>0.90498781895114755</v>
      </c>
      <c r="E181" s="10">
        <f t="shared" si="112"/>
        <v>3.7769104872214528E-4</v>
      </c>
      <c r="F181" s="10">
        <f t="shared" si="112"/>
        <v>2.3898941618299762E-2</v>
      </c>
      <c r="G181" s="10">
        <f t="shared" si="112"/>
        <v>8.8007634397200725E-3</v>
      </c>
      <c r="H181" s="10">
        <f t="shared" si="112"/>
        <v>5.4797886718270059E-2</v>
      </c>
      <c r="I181" s="10">
        <f t="shared" si="112"/>
        <v>3.4043907095132039E-2</v>
      </c>
      <c r="J181" s="10">
        <f t="shared" ref="J181" si="113">J169/J$167</f>
        <v>4.6334381804984275E-2</v>
      </c>
      <c r="K181" s="10">
        <f t="shared" si="112"/>
        <v>2.0057306590257881E-2</v>
      </c>
      <c r="L181" s="10">
        <f t="shared" ref="L181" si="114">L169/L$167</f>
        <v>7.5688073394495417E-2</v>
      </c>
      <c r="M181" s="95" t="s">
        <v>49</v>
      </c>
      <c r="N181" s="95"/>
      <c r="O181" s="96"/>
      <c r="P181" s="96"/>
      <c r="Q181" s="96"/>
    </row>
    <row r="182" spans="1:17" x14ac:dyDescent="0.2">
      <c r="A182" s="7" t="s">
        <v>2</v>
      </c>
      <c r="B182" s="9">
        <f t="shared" ref="B182:K182" si="115">B170/B$167</f>
        <v>0.17858102259499151</v>
      </c>
      <c r="C182" s="10">
        <f t="shared" si="115"/>
        <v>4.5425395468148784E-2</v>
      </c>
      <c r="D182" s="10">
        <f t="shared" si="115"/>
        <v>7.4368508783177328E-3</v>
      </c>
      <c r="E182" s="20">
        <f t="shared" si="115"/>
        <v>0.92924587687271809</v>
      </c>
      <c r="F182" s="10">
        <f t="shared" si="115"/>
        <v>3.2434277910549675E-2</v>
      </c>
      <c r="G182" s="10">
        <f t="shared" si="115"/>
        <v>1.8025660057257979E-3</v>
      </c>
      <c r="H182" s="10">
        <f t="shared" si="115"/>
        <v>7.4210590981693081E-2</v>
      </c>
      <c r="I182" s="10">
        <f t="shared" si="115"/>
        <v>0.27892671545232794</v>
      </c>
      <c r="J182" s="10">
        <f t="shared" ref="J182" si="116">J170/J$167</f>
        <v>6.6053714009194284E-2</v>
      </c>
      <c r="K182" s="10">
        <f t="shared" si="115"/>
        <v>2.0057306590257881E-2</v>
      </c>
      <c r="L182" s="10">
        <f t="shared" ref="L182" si="117">L170/L$167</f>
        <v>0.24770642201834864</v>
      </c>
      <c r="M182" s="95" t="s">
        <v>47</v>
      </c>
      <c r="N182" s="95"/>
      <c r="O182" s="96"/>
      <c r="P182" s="96"/>
      <c r="Q182" s="96"/>
    </row>
    <row r="183" spans="1:17" x14ac:dyDescent="0.2">
      <c r="A183" s="7" t="s">
        <v>3</v>
      </c>
      <c r="B183" s="9">
        <f t="shared" ref="B183:K183" si="118">B171/B$167</f>
        <v>8.323135241620154E-2</v>
      </c>
      <c r="C183" s="10">
        <f t="shared" si="118"/>
        <v>7.6955964087216762E-3</v>
      </c>
      <c r="D183" s="10">
        <f t="shared" si="118"/>
        <v>1.205282728554943E-2</v>
      </c>
      <c r="E183" s="10">
        <f t="shared" si="118"/>
        <v>1.6366612111292963E-3</v>
      </c>
      <c r="F183" s="20">
        <f t="shared" si="118"/>
        <v>0.78559235233868219</v>
      </c>
      <c r="G183" s="10">
        <f t="shared" si="118"/>
        <v>1.5904994168168805E-3</v>
      </c>
      <c r="H183" s="10">
        <f t="shared" si="118"/>
        <v>3.120776508170537E-2</v>
      </c>
      <c r="I183" s="10">
        <f t="shared" si="118"/>
        <v>1.6120479372149752E-2</v>
      </c>
      <c r="J183" s="10">
        <f t="shared" ref="J183" si="119">J171/J$167</f>
        <v>3.9680619404790708E-2</v>
      </c>
      <c r="K183" s="10">
        <f t="shared" si="118"/>
        <v>3.151862464183381E-2</v>
      </c>
      <c r="L183" s="10">
        <f t="shared" ref="L183" si="120">L171/L$167</f>
        <v>8.2568807339449546E-2</v>
      </c>
    </row>
    <row r="184" spans="1:17" x14ac:dyDescent="0.2">
      <c r="A184" s="7" t="s">
        <v>5</v>
      </c>
      <c r="B184" s="9">
        <f t="shared" ref="B184:K184" si="121">B172/B$167</f>
        <v>0.16795510849774647</v>
      </c>
      <c r="C184" s="10">
        <f t="shared" si="121"/>
        <v>9.7263787943565622E-3</v>
      </c>
      <c r="D184" s="10">
        <f t="shared" si="121"/>
        <v>1.205282728554943E-2</v>
      </c>
      <c r="E184" s="10">
        <f t="shared" si="121"/>
        <v>2.517940324814302E-3</v>
      </c>
      <c r="F184" s="10">
        <f t="shared" si="121"/>
        <v>3.0727210652099692E-2</v>
      </c>
      <c r="G184" s="20">
        <f t="shared" si="121"/>
        <v>0.86607994910401864</v>
      </c>
      <c r="H184" s="10">
        <f t="shared" si="121"/>
        <v>7.040176925912274E-2</v>
      </c>
      <c r="I184" s="10">
        <f t="shared" si="121"/>
        <v>0.13808463251670378</v>
      </c>
      <c r="J184" s="10">
        <f t="shared" ref="J184" si="122">J172/J$167</f>
        <v>8.8797483668037747E-2</v>
      </c>
      <c r="K184" s="10">
        <f t="shared" si="121"/>
        <v>7.7363896848137534E-2</v>
      </c>
      <c r="L184" s="10">
        <f t="shared" ref="L184" si="123">L172/L$167</f>
        <v>0.14908256880733944</v>
      </c>
      <c r="M184" s="82" t="s">
        <v>181</v>
      </c>
      <c r="N184" s="82"/>
    </row>
    <row r="185" spans="1:17" x14ac:dyDescent="0.2">
      <c r="A185" s="7" t="s">
        <v>4</v>
      </c>
      <c r="B185" s="9">
        <f t="shared" ref="B185:K185" si="124">B173/B$167</f>
        <v>1.5282213533116438E-2</v>
      </c>
      <c r="C185" s="10">
        <f t="shared" si="124"/>
        <v>2.6720820863616931E-3</v>
      </c>
      <c r="D185" s="10">
        <f t="shared" si="124"/>
        <v>1.6668803692781126E-3</v>
      </c>
      <c r="E185" s="10">
        <f t="shared" si="124"/>
        <v>3.7769104872214528E-4</v>
      </c>
      <c r="F185" s="10">
        <f t="shared" si="124"/>
        <v>5.8040286787299422E-3</v>
      </c>
      <c r="G185" s="10">
        <f t="shared" si="124"/>
        <v>4.2413317781783482E-4</v>
      </c>
      <c r="H185" s="20">
        <f t="shared" si="124"/>
        <v>8.1091043125691112E-2</v>
      </c>
      <c r="I185" s="10">
        <f t="shared" si="124"/>
        <v>6.7875702619577894E-3</v>
      </c>
      <c r="J185" s="10">
        <f t="shared" ref="J185" si="125">J173/J$167</f>
        <v>2.4558432131623519E-2</v>
      </c>
      <c r="K185" s="10">
        <f t="shared" si="124"/>
        <v>4.0114613180515762E-2</v>
      </c>
      <c r="L185" s="10">
        <f t="shared" ref="L185" si="126">L173/L$167</f>
        <v>9.1743119266055051E-3</v>
      </c>
      <c r="M185" s="82" t="s">
        <v>45</v>
      </c>
      <c r="N185" s="82"/>
    </row>
    <row r="186" spans="1:17" x14ac:dyDescent="0.2">
      <c r="A186" s="7" t="s">
        <v>11</v>
      </c>
      <c r="B186" s="9">
        <f t="shared" ref="B186:K186" si="127">B174/B$167</f>
        <v>4.4548249410500555E-2</v>
      </c>
      <c r="C186" s="10">
        <f t="shared" si="127"/>
        <v>5.3441641727233861E-3</v>
      </c>
      <c r="D186" s="10">
        <f t="shared" si="127"/>
        <v>2.6926529042184894E-3</v>
      </c>
      <c r="E186" s="10">
        <f t="shared" si="127"/>
        <v>3.2733224222585926E-3</v>
      </c>
      <c r="F186" s="10">
        <f t="shared" si="127"/>
        <v>1.0583817002389894E-2</v>
      </c>
      <c r="G186" s="10">
        <f t="shared" si="127"/>
        <v>7.7404304951754852E-3</v>
      </c>
      <c r="H186" s="10">
        <f t="shared" si="127"/>
        <v>2.9487652045705862E-2</v>
      </c>
      <c r="I186" s="20">
        <f t="shared" si="127"/>
        <v>0.22536854385406724</v>
      </c>
      <c r="J186" s="10">
        <f t="shared" ref="J186" si="128">J174/J$167</f>
        <v>3.6656181950157268E-2</v>
      </c>
      <c r="K186" s="10">
        <f t="shared" si="127"/>
        <v>0.17191977077363896</v>
      </c>
      <c r="L186" s="10">
        <f t="shared" ref="L186" si="129">L174/L$167</f>
        <v>5.7339449541284407E-2</v>
      </c>
    </row>
    <row r="187" spans="1:17" x14ac:dyDescent="0.2">
      <c r="A187" s="7" t="s">
        <v>6</v>
      </c>
      <c r="B187" s="9">
        <f t="shared" ref="B187:K187" si="130">B175/B$167</f>
        <v>0.10858729069038593</v>
      </c>
      <c r="C187" s="10">
        <f t="shared" si="130"/>
        <v>1.3787943565626336E-2</v>
      </c>
      <c r="D187" s="10">
        <f t="shared" si="130"/>
        <v>1.7694576227721501E-2</v>
      </c>
      <c r="E187" s="10">
        <f t="shared" si="130"/>
        <v>1.258970162407151E-3</v>
      </c>
      <c r="F187" s="10">
        <f t="shared" si="130"/>
        <v>2.6971662683509732E-2</v>
      </c>
      <c r="G187" s="10">
        <f t="shared" si="130"/>
        <v>1.1769695684444916E-2</v>
      </c>
      <c r="H187" s="10">
        <f t="shared" si="130"/>
        <v>0.14203219068681655</v>
      </c>
      <c r="I187" s="10">
        <f t="shared" si="130"/>
        <v>8.4738572489129277E-2</v>
      </c>
      <c r="J187" s="20">
        <f t="shared" ref="J187" si="131">J175/J$167</f>
        <v>0.55262521171062184</v>
      </c>
      <c r="K187" s="10">
        <f t="shared" si="130"/>
        <v>0.44985673352435529</v>
      </c>
      <c r="L187" s="10">
        <f t="shared" ref="L187" si="132">L175/L$167</f>
        <v>0.11467889908256881</v>
      </c>
      <c r="M187" s="84"/>
      <c r="N187" s="84"/>
    </row>
    <row r="188" spans="1:17" ht="12.65" customHeight="1" x14ac:dyDescent="0.25">
      <c r="A188" s="7" t="s">
        <v>34</v>
      </c>
      <c r="B188" s="9">
        <f t="shared" ref="B188:K189" si="133">B176/B$167</f>
        <v>0.12569023669522134</v>
      </c>
      <c r="C188" s="10">
        <f t="shared" si="133"/>
        <v>5.0662676357417703E-2</v>
      </c>
      <c r="D188" s="10">
        <f t="shared" si="133"/>
        <v>2.5516091806641876E-2</v>
      </c>
      <c r="E188" s="10">
        <f t="shared" si="133"/>
        <v>5.6275966259599644E-2</v>
      </c>
      <c r="F188" s="10">
        <f t="shared" si="133"/>
        <v>4.3359508364629568E-2</v>
      </c>
      <c r="G188" s="10">
        <f t="shared" si="133"/>
        <v>9.5642031597921742E-2</v>
      </c>
      <c r="H188" s="10">
        <f t="shared" si="133"/>
        <v>0.45570708932301268</v>
      </c>
      <c r="I188" s="10">
        <f t="shared" si="133"/>
        <v>0.17202248382649274</v>
      </c>
      <c r="J188" s="10">
        <f t="shared" ref="J188" si="134">J176/J$167</f>
        <v>8.7587708686184373E-2</v>
      </c>
      <c r="K188" s="20">
        <f t="shared" si="133"/>
        <v>7.7363896848137534E-2</v>
      </c>
      <c r="L188" s="10">
        <f t="shared" ref="L188" si="135">L176/L$167</f>
        <v>0.14678899082568808</v>
      </c>
      <c r="M188" s="84"/>
      <c r="N188" s="84"/>
    </row>
    <row r="189" spans="1:17" ht="12.65" customHeight="1" x14ac:dyDescent="0.2">
      <c r="A189" s="45" t="s">
        <v>107</v>
      </c>
      <c r="B189" s="9">
        <f t="shared" si="133"/>
        <v>6.5665761275109688E-4</v>
      </c>
      <c r="C189" s="10">
        <f t="shared" si="133"/>
        <v>1.0688328345446772E-4</v>
      </c>
      <c r="D189" s="10">
        <f t="shared" si="133"/>
        <v>0</v>
      </c>
      <c r="E189" s="10">
        <f t="shared" si="133"/>
        <v>0</v>
      </c>
      <c r="F189" s="10">
        <f t="shared" si="133"/>
        <v>1.707067258449983E-4</v>
      </c>
      <c r="G189" s="10">
        <f t="shared" si="133"/>
        <v>1.0603329445445871E-4</v>
      </c>
      <c r="H189" s="10">
        <f t="shared" si="133"/>
        <v>3.6859565057132326E-4</v>
      </c>
      <c r="I189" s="10">
        <f t="shared" si="133"/>
        <v>7.4239049740163323E-4</v>
      </c>
      <c r="J189" s="10">
        <f t="shared" ref="J189" si="136">J177/J$167</f>
        <v>4.8390999274135009E-4</v>
      </c>
      <c r="K189" s="10">
        <f t="shared" si="133"/>
        <v>0</v>
      </c>
      <c r="L189" s="20">
        <f t="shared" ref="L189" si="137">L177/L$167</f>
        <v>6.1926605504587159E-2</v>
      </c>
      <c r="M189" s="84"/>
      <c r="N189" s="84"/>
    </row>
    <row r="190" spans="1:17" x14ac:dyDescent="0.2">
      <c r="A190" s="7" t="s">
        <v>12</v>
      </c>
      <c r="B190" s="9">
        <f t="shared" ref="B190:K190" si="138">B178/B$167</f>
        <v>2.9848073306868041E-4</v>
      </c>
      <c r="C190" s="10">
        <f t="shared" si="138"/>
        <v>6.4129970072680635E-4</v>
      </c>
      <c r="D190" s="10">
        <f t="shared" si="138"/>
        <v>0</v>
      </c>
      <c r="E190" s="10">
        <f t="shared" si="138"/>
        <v>0</v>
      </c>
      <c r="F190" s="10">
        <f t="shared" si="138"/>
        <v>0</v>
      </c>
      <c r="G190" s="10">
        <f t="shared" si="138"/>
        <v>2.1206658890891741E-4</v>
      </c>
      <c r="H190" s="10">
        <f t="shared" si="138"/>
        <v>1.474382602285293E-3</v>
      </c>
      <c r="I190" s="10">
        <f t="shared" si="138"/>
        <v>0</v>
      </c>
      <c r="J190" s="10">
        <f t="shared" ref="J190" si="139">J178/J$167</f>
        <v>0</v>
      </c>
      <c r="K190" s="10">
        <f t="shared" si="138"/>
        <v>0</v>
      </c>
      <c r="L190" s="10">
        <f t="shared" ref="L190" si="140">L178/L$167</f>
        <v>0</v>
      </c>
      <c r="M190" s="84"/>
      <c r="N190" s="84"/>
    </row>
    <row r="191" spans="1:17" x14ac:dyDescent="0.2">
      <c r="A191" s="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84"/>
      <c r="N191" s="84"/>
    </row>
    <row r="192" spans="1:17" ht="10.5" x14ac:dyDescent="0.25">
      <c r="A192" s="7" t="s">
        <v>44</v>
      </c>
      <c r="B192" s="73">
        <f>SUM(C192:L192)</f>
        <v>0.99999999999999989</v>
      </c>
      <c r="C192" s="63">
        <f>C167/$B167</f>
        <v>0.1396292869295287</v>
      </c>
      <c r="D192" s="63">
        <f t="shared" ref="D192:L192" si="141">D167/$B167</f>
        <v>0.11639256186013193</v>
      </c>
      <c r="E192" s="63">
        <f t="shared" si="141"/>
        <v>0.11854162313822643</v>
      </c>
      <c r="F192" s="63">
        <f t="shared" si="141"/>
        <v>8.7425006715816489E-2</v>
      </c>
      <c r="G192" s="63">
        <f t="shared" si="141"/>
        <v>0.14074858967853626</v>
      </c>
      <c r="H192" s="63">
        <f t="shared" si="141"/>
        <v>0.1214667343222995</v>
      </c>
      <c r="I192" s="63">
        <f t="shared" si="141"/>
        <v>0.14071874160522937</v>
      </c>
      <c r="J192" s="63">
        <f t="shared" si="141"/>
        <v>0.12336208697728561</v>
      </c>
      <c r="K192" s="63">
        <f t="shared" si="141"/>
        <v>5.2084887920484735E-3</v>
      </c>
      <c r="L192" s="63">
        <f t="shared" si="141"/>
        <v>6.5068799808972334E-3</v>
      </c>
      <c r="M192" s="85" t="s">
        <v>155</v>
      </c>
      <c r="N192" s="85"/>
    </row>
    <row r="193" spans="1:17" x14ac:dyDescent="0.2">
      <c r="A193" s="7" t="s">
        <v>1</v>
      </c>
      <c r="B193" s="19">
        <f>SUM(C193:L193)</f>
        <v>1</v>
      </c>
      <c r="C193" s="20">
        <f t="shared" ref="C193:L193" si="142">C168/$B168</f>
        <v>0.81</v>
      </c>
      <c r="D193" s="10">
        <f t="shared" si="142"/>
        <v>1.2525252525252526E-2</v>
      </c>
      <c r="E193" s="10">
        <f t="shared" si="142"/>
        <v>4.0404040404040404E-3</v>
      </c>
      <c r="F193" s="10">
        <f t="shared" si="142"/>
        <v>2.3939393939393941E-2</v>
      </c>
      <c r="G193" s="10">
        <f t="shared" si="142"/>
        <v>5.5555555555555558E-3</v>
      </c>
      <c r="H193" s="10">
        <f t="shared" si="142"/>
        <v>4.8686868686868688E-2</v>
      </c>
      <c r="I193" s="10">
        <f t="shared" si="142"/>
        <v>4.1111111111111112E-2</v>
      </c>
      <c r="J193" s="10">
        <f t="shared" si="142"/>
        <v>4.777777777777778E-2</v>
      </c>
      <c r="K193" s="10">
        <f t="shared" si="142"/>
        <v>3.9393939393939396E-3</v>
      </c>
      <c r="L193" s="10">
        <f t="shared" si="142"/>
        <v>2.4242424242424242E-3</v>
      </c>
    </row>
    <row r="194" spans="1:17" x14ac:dyDescent="0.2">
      <c r="A194" s="7" t="s">
        <v>173</v>
      </c>
      <c r="B194" s="19">
        <f t="shared" ref="B194:B203" si="143">SUM(C194:L194)</f>
        <v>1</v>
      </c>
      <c r="C194" s="10">
        <f t="shared" ref="C194:L194" si="144">C169/$B169</f>
        <v>7.4959006793159991E-3</v>
      </c>
      <c r="D194" s="20">
        <f t="shared" si="144"/>
        <v>0.82665729679081756</v>
      </c>
      <c r="E194" s="10">
        <f t="shared" si="144"/>
        <v>3.5137034434293746E-4</v>
      </c>
      <c r="F194" s="10">
        <f t="shared" si="144"/>
        <v>1.6397282736003747E-2</v>
      </c>
      <c r="G194" s="10">
        <f t="shared" si="144"/>
        <v>9.7212461934879368E-3</v>
      </c>
      <c r="H194" s="10">
        <f t="shared" si="144"/>
        <v>5.2237057858983367E-2</v>
      </c>
      <c r="I194" s="10">
        <f t="shared" si="144"/>
        <v>3.7596626844694309E-2</v>
      </c>
      <c r="J194" s="10">
        <f t="shared" si="144"/>
        <v>4.4858280627781681E-2</v>
      </c>
      <c r="K194" s="10">
        <f t="shared" si="144"/>
        <v>8.198641368001874E-4</v>
      </c>
      <c r="L194" s="10">
        <f t="shared" si="144"/>
        <v>3.8650737877723119E-3</v>
      </c>
      <c r="M194" s="95" t="s">
        <v>50</v>
      </c>
      <c r="N194" s="95"/>
      <c r="O194" s="96"/>
      <c r="P194" s="96"/>
      <c r="Q194" s="96"/>
    </row>
    <row r="195" spans="1:17" x14ac:dyDescent="0.2">
      <c r="A195" s="7" t="s">
        <v>2</v>
      </c>
      <c r="B195" s="19">
        <f t="shared" si="143"/>
        <v>1</v>
      </c>
      <c r="C195" s="10">
        <f t="shared" ref="C195:L195" si="145">C170/$B170</f>
        <v>3.5517299013872641E-2</v>
      </c>
      <c r="D195" s="10">
        <f t="shared" si="145"/>
        <v>4.8470666889520305E-3</v>
      </c>
      <c r="E195" s="20">
        <f t="shared" si="145"/>
        <v>0.61683102122680933</v>
      </c>
      <c r="F195" s="10">
        <f t="shared" si="145"/>
        <v>1.5878321912084239E-2</v>
      </c>
      <c r="G195" s="10">
        <f t="shared" si="145"/>
        <v>1.4206919605549055E-3</v>
      </c>
      <c r="H195" s="10">
        <f t="shared" si="145"/>
        <v>5.0476349657362529E-2</v>
      </c>
      <c r="I195" s="10">
        <f t="shared" si="145"/>
        <v>0.21978940330937657</v>
      </c>
      <c r="J195" s="10">
        <f t="shared" si="145"/>
        <v>4.5629282968410498E-2</v>
      </c>
      <c r="K195" s="10">
        <f t="shared" si="145"/>
        <v>5.84990807287314E-4</v>
      </c>
      <c r="L195" s="10">
        <f t="shared" si="145"/>
        <v>9.0255724552899888E-3</v>
      </c>
      <c r="M195" s="95" t="s">
        <v>48</v>
      </c>
      <c r="N195" s="95"/>
      <c r="O195" s="96"/>
      <c r="P195" s="96"/>
      <c r="Q195" s="96"/>
    </row>
    <row r="196" spans="1:17" x14ac:dyDescent="0.2">
      <c r="A196" s="7" t="s">
        <v>3</v>
      </c>
      <c r="B196" s="19">
        <f t="shared" si="143"/>
        <v>1</v>
      </c>
      <c r="C196" s="10">
        <f t="shared" ref="C196:L196" si="146">C171/$B171</f>
        <v>1.2910166756320602E-2</v>
      </c>
      <c r="D196" s="10">
        <f t="shared" si="146"/>
        <v>1.685493993186301E-2</v>
      </c>
      <c r="E196" s="10">
        <f t="shared" si="146"/>
        <v>2.331002331002331E-3</v>
      </c>
      <c r="F196" s="20">
        <f t="shared" si="146"/>
        <v>0.82517482517482521</v>
      </c>
      <c r="G196" s="10">
        <f t="shared" si="146"/>
        <v>2.6896180742334587E-3</v>
      </c>
      <c r="H196" s="10">
        <f t="shared" si="146"/>
        <v>4.5544199390353236E-2</v>
      </c>
      <c r="I196" s="10">
        <f t="shared" si="146"/>
        <v>2.7254796485565717E-2</v>
      </c>
      <c r="J196" s="10">
        <f t="shared" si="146"/>
        <v>5.8812981889904969E-2</v>
      </c>
      <c r="K196" s="10">
        <f t="shared" si="146"/>
        <v>1.9723865877712033E-3</v>
      </c>
      <c r="L196" s="10">
        <f t="shared" si="146"/>
        <v>6.4550833781603012E-3</v>
      </c>
    </row>
    <row r="197" spans="1:17" x14ac:dyDescent="0.2">
      <c r="A197" s="7" t="s">
        <v>5</v>
      </c>
      <c r="B197" s="19">
        <f t="shared" si="143"/>
        <v>1.0000000000000002</v>
      </c>
      <c r="C197" s="10">
        <f t="shared" ref="C197:L197" si="147">C172/$B172</f>
        <v>8.0860138617380485E-3</v>
      </c>
      <c r="D197" s="10">
        <f t="shared" si="147"/>
        <v>8.3525857472898524E-3</v>
      </c>
      <c r="E197" s="10">
        <f t="shared" si="147"/>
        <v>1.7771459036786919E-3</v>
      </c>
      <c r="F197" s="10">
        <f t="shared" si="147"/>
        <v>1.5994313133108229E-2</v>
      </c>
      <c r="G197" s="20">
        <f t="shared" si="147"/>
        <v>0.72578638706237786</v>
      </c>
      <c r="H197" s="10">
        <f t="shared" si="147"/>
        <v>5.0915230140394528E-2</v>
      </c>
      <c r="I197" s="10">
        <f t="shared" si="147"/>
        <v>0.11569219832948285</v>
      </c>
      <c r="J197" s="10">
        <f t="shared" si="147"/>
        <v>6.5221254665007999E-2</v>
      </c>
      <c r="K197" s="10">
        <f t="shared" si="147"/>
        <v>2.3991469699662341E-3</v>
      </c>
      <c r="L197" s="10">
        <f t="shared" si="147"/>
        <v>5.7757241869557489E-3</v>
      </c>
      <c r="M197" s="82" t="s">
        <v>182</v>
      </c>
      <c r="N197" s="82"/>
      <c r="O197" s="10"/>
    </row>
    <row r="198" spans="1:17" x14ac:dyDescent="0.2">
      <c r="A198" s="7" t="s">
        <v>4</v>
      </c>
      <c r="B198" s="19">
        <f t="shared" si="143"/>
        <v>1</v>
      </c>
      <c r="C198" s="10">
        <f t="shared" ref="C198:L198" si="148">C173/$B173</f>
        <v>2.44140625E-2</v>
      </c>
      <c r="D198" s="10">
        <f t="shared" si="148"/>
        <v>1.26953125E-2</v>
      </c>
      <c r="E198" s="10">
        <f t="shared" si="148"/>
        <v>2.9296875E-3</v>
      </c>
      <c r="F198" s="10">
        <f t="shared" si="148"/>
        <v>3.3203125E-2</v>
      </c>
      <c r="G198" s="10">
        <f t="shared" si="148"/>
        <v>3.90625E-3</v>
      </c>
      <c r="H198" s="20">
        <f t="shared" si="148"/>
        <v>0.64453125</v>
      </c>
      <c r="I198" s="10">
        <f t="shared" si="148"/>
        <v>6.25E-2</v>
      </c>
      <c r="J198" s="10">
        <f t="shared" si="148"/>
        <v>0.1982421875</v>
      </c>
      <c r="K198" s="10">
        <f t="shared" si="148"/>
        <v>1.3671875E-2</v>
      </c>
      <c r="L198" s="10">
        <f t="shared" si="148"/>
        <v>3.90625E-3</v>
      </c>
      <c r="M198" s="82" t="s">
        <v>156</v>
      </c>
      <c r="N198" s="82"/>
      <c r="O198" s="10"/>
    </row>
    <row r="199" spans="1:17" x14ac:dyDescent="0.2">
      <c r="A199" s="7" t="s">
        <v>11</v>
      </c>
      <c r="B199" s="19">
        <f t="shared" si="143"/>
        <v>1</v>
      </c>
      <c r="C199" s="10">
        <f t="shared" ref="C199:L199" si="149">C174/$B174</f>
        <v>1.675041876046901E-2</v>
      </c>
      <c r="D199" s="10">
        <f t="shared" si="149"/>
        <v>7.0351758793969852E-3</v>
      </c>
      <c r="E199" s="10">
        <f t="shared" si="149"/>
        <v>8.7102177554438855E-3</v>
      </c>
      <c r="F199" s="10">
        <f t="shared" si="149"/>
        <v>2.0770519262981575E-2</v>
      </c>
      <c r="G199" s="10">
        <f t="shared" si="149"/>
        <v>2.4455611390284758E-2</v>
      </c>
      <c r="H199" s="10">
        <f t="shared" si="149"/>
        <v>8.0402010050251257E-2</v>
      </c>
      <c r="I199" s="20">
        <f t="shared" si="149"/>
        <v>0.71189279731993305</v>
      </c>
      <c r="J199" s="10">
        <f t="shared" si="149"/>
        <v>0.10150753768844221</v>
      </c>
      <c r="K199" s="10">
        <f t="shared" si="149"/>
        <v>2.0100502512562814E-2</v>
      </c>
      <c r="L199" s="10">
        <f t="shared" si="149"/>
        <v>8.3752093802345051E-3</v>
      </c>
    </row>
    <row r="200" spans="1:17" x14ac:dyDescent="0.2">
      <c r="A200" s="7" t="s">
        <v>6</v>
      </c>
      <c r="B200" s="19">
        <f t="shared" si="143"/>
        <v>1</v>
      </c>
      <c r="C200" s="10">
        <f t="shared" ref="C200:L200" si="150">C175/$B175</f>
        <v>1.7729521715228146E-2</v>
      </c>
      <c r="D200" s="10">
        <f t="shared" si="150"/>
        <v>1.8966465090709182E-2</v>
      </c>
      <c r="E200" s="10">
        <f t="shared" si="150"/>
        <v>1.3743815283122594E-3</v>
      </c>
      <c r="F200" s="10">
        <f t="shared" si="150"/>
        <v>2.17152281473337E-2</v>
      </c>
      <c r="G200" s="10">
        <f t="shared" si="150"/>
        <v>1.5255634964266081E-2</v>
      </c>
      <c r="H200" s="10">
        <f t="shared" si="150"/>
        <v>0.15887850467289719</v>
      </c>
      <c r="I200" s="10">
        <f t="shared" si="150"/>
        <v>0.10981308411214953</v>
      </c>
      <c r="J200" s="20">
        <f t="shared" si="150"/>
        <v>0.62781748213304012</v>
      </c>
      <c r="K200" s="10">
        <f t="shared" si="150"/>
        <v>2.1577789994502473E-2</v>
      </c>
      <c r="L200" s="10">
        <f t="shared" si="150"/>
        <v>6.8719076415612972E-3</v>
      </c>
    </row>
    <row r="201" spans="1:17" ht="12.65" customHeight="1" x14ac:dyDescent="0.25">
      <c r="A201" s="7" t="s">
        <v>36</v>
      </c>
      <c r="B201" s="19">
        <f t="shared" si="143"/>
        <v>1</v>
      </c>
      <c r="C201" s="10">
        <f t="shared" ref="C201:L201" si="151">C176/$B176</f>
        <v>5.6281168368558537E-2</v>
      </c>
      <c r="D201" s="10">
        <f t="shared" si="151"/>
        <v>2.3628591783424364E-2</v>
      </c>
      <c r="E201" s="10">
        <f t="shared" si="151"/>
        <v>5.3075279031109E-2</v>
      </c>
      <c r="F201" s="10">
        <f t="shared" si="151"/>
        <v>3.01591071004512E-2</v>
      </c>
      <c r="G201" s="10">
        <f t="shared" si="151"/>
        <v>0.10710045119924008</v>
      </c>
      <c r="H201" s="10">
        <f t="shared" si="151"/>
        <v>0.44039420565186416</v>
      </c>
      <c r="I201" s="10">
        <f t="shared" si="151"/>
        <v>0.19259083353122775</v>
      </c>
      <c r="J201" s="10">
        <f t="shared" si="151"/>
        <v>8.5965328900498697E-2</v>
      </c>
      <c r="K201" s="20">
        <f t="shared" si="151"/>
        <v>3.205889337449537E-3</v>
      </c>
      <c r="L201" s="10">
        <f t="shared" si="151"/>
        <v>7.5991450961766802E-3</v>
      </c>
      <c r="O201" s="10"/>
    </row>
    <row r="202" spans="1:17" ht="12.65" customHeight="1" x14ac:dyDescent="0.2">
      <c r="A202" s="45" t="s">
        <v>107</v>
      </c>
      <c r="B202" s="19">
        <f t="shared" si="143"/>
        <v>1</v>
      </c>
      <c r="C202" s="10">
        <f t="shared" ref="C202:L202" si="152">C177/$B177</f>
        <v>2.2727272727272728E-2</v>
      </c>
      <c r="D202" s="10">
        <f t="shared" si="152"/>
        <v>0</v>
      </c>
      <c r="E202" s="10">
        <f t="shared" si="152"/>
        <v>0</v>
      </c>
      <c r="F202" s="10">
        <f t="shared" si="152"/>
        <v>2.2727272727272728E-2</v>
      </c>
      <c r="G202" s="10">
        <f t="shared" si="152"/>
        <v>2.2727272727272728E-2</v>
      </c>
      <c r="H202" s="10">
        <f t="shared" si="152"/>
        <v>6.8181818181818177E-2</v>
      </c>
      <c r="I202" s="10">
        <f t="shared" si="152"/>
        <v>0.15909090909090909</v>
      </c>
      <c r="J202" s="10">
        <f t="shared" si="152"/>
        <v>9.0909090909090912E-2</v>
      </c>
      <c r="K202" s="10">
        <f t="shared" si="152"/>
        <v>0</v>
      </c>
      <c r="L202" s="20">
        <f t="shared" si="152"/>
        <v>0.61363636363636365</v>
      </c>
      <c r="O202" s="10"/>
    </row>
    <row r="203" spans="1:17" x14ac:dyDescent="0.2">
      <c r="A203" s="7" t="s">
        <v>12</v>
      </c>
      <c r="B203" s="19">
        <f t="shared" si="143"/>
        <v>1</v>
      </c>
      <c r="C203" s="10">
        <f t="shared" ref="C203:L203" si="153">C178/$B178</f>
        <v>0.3</v>
      </c>
      <c r="D203" s="10">
        <f t="shared" si="153"/>
        <v>0</v>
      </c>
      <c r="E203" s="10">
        <f t="shared" si="153"/>
        <v>0</v>
      </c>
      <c r="F203" s="10">
        <f t="shared" si="153"/>
        <v>0</v>
      </c>
      <c r="G203" s="10">
        <f t="shared" si="153"/>
        <v>0.1</v>
      </c>
      <c r="H203" s="10">
        <f t="shared" si="153"/>
        <v>0.6</v>
      </c>
      <c r="I203" s="10">
        <f t="shared" si="153"/>
        <v>0</v>
      </c>
      <c r="J203" s="10">
        <f t="shared" si="153"/>
        <v>0</v>
      </c>
      <c r="K203" s="10">
        <f t="shared" si="153"/>
        <v>0</v>
      </c>
      <c r="L203" s="10">
        <f t="shared" si="153"/>
        <v>0</v>
      </c>
      <c r="O203" s="10"/>
    </row>
    <row r="204" spans="1:17" ht="12.65" customHeight="1" x14ac:dyDescent="0.2">
      <c r="A204" s="11" t="s">
        <v>37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14"/>
      <c r="M204" s="6"/>
      <c r="N204" s="6"/>
      <c r="O204" s="14"/>
    </row>
    <row r="205" spans="1:17" ht="12.65" customHeight="1" x14ac:dyDescent="0.25">
      <c r="A205" s="11" t="s">
        <v>154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14"/>
      <c r="M205" s="6"/>
      <c r="N205" s="6"/>
      <c r="O205" s="14"/>
    </row>
    <row r="206" spans="1:17" ht="12.65" customHeight="1" x14ac:dyDescent="0.2">
      <c r="A206" s="11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14"/>
      <c r="M206" s="6"/>
      <c r="N206" s="6"/>
      <c r="O206" s="14"/>
    </row>
    <row r="207" spans="1:17" ht="18" x14ac:dyDescent="0.4">
      <c r="A207" s="1" t="s">
        <v>183</v>
      </c>
    </row>
    <row r="208" spans="1:17" ht="12.65" customHeight="1" x14ac:dyDescent="0.25">
      <c r="A208" s="2"/>
      <c r="B208" s="55" t="s">
        <v>150</v>
      </c>
      <c r="C208" s="55"/>
      <c r="D208" s="3"/>
      <c r="E208" s="3"/>
      <c r="F208" s="3"/>
      <c r="G208" s="3"/>
      <c r="H208" s="3"/>
      <c r="I208" s="3"/>
      <c r="J208" s="3"/>
      <c r="K208" s="3"/>
      <c r="L208" s="25" t="s">
        <v>52</v>
      </c>
      <c r="M208" s="101" t="s">
        <v>158</v>
      </c>
      <c r="N208" s="3" t="str">
        <f>N$4</f>
        <v>pct chg 5/10 year</v>
      </c>
      <c r="O208" s="3"/>
      <c r="P208" s="87" t="str">
        <f>P$4</f>
        <v>10yr</v>
      </c>
    </row>
    <row r="209" spans="1:16" ht="10.5" x14ac:dyDescent="0.25">
      <c r="A209" s="4" t="s">
        <v>0</v>
      </c>
      <c r="B209" s="56">
        <f>B$5</f>
        <v>2017</v>
      </c>
      <c r="C209" s="56">
        <f t="shared" ref="C209:K209" si="154">C$5</f>
        <v>2018</v>
      </c>
      <c r="D209" s="56">
        <f t="shared" si="154"/>
        <v>2019</v>
      </c>
      <c r="E209" s="56" t="str">
        <f t="shared" si="154"/>
        <v>2020^</v>
      </c>
      <c r="F209" s="56">
        <f t="shared" si="154"/>
        <v>2021</v>
      </c>
      <c r="G209" s="56">
        <f t="shared" si="154"/>
        <v>2022</v>
      </c>
      <c r="H209" s="56">
        <f t="shared" si="154"/>
        <v>2023</v>
      </c>
      <c r="I209" s="56">
        <f t="shared" si="154"/>
        <v>2024</v>
      </c>
      <c r="J209" s="56">
        <f t="shared" si="154"/>
        <v>2025</v>
      </c>
      <c r="K209" s="56">
        <f t="shared" si="154"/>
        <v>2026</v>
      </c>
      <c r="L209" s="91" t="str">
        <f>L$5</f>
        <v>2025 to 2026</v>
      </c>
      <c r="M209" s="102"/>
      <c r="N209" s="92" t="str">
        <f>N$5</f>
        <v>2022-26</v>
      </c>
      <c r="O209" s="26" t="str">
        <f>O$5</f>
        <v>2017-26</v>
      </c>
      <c r="P209" s="56" t="str">
        <f>P$5</f>
        <v>trend</v>
      </c>
    </row>
    <row r="210" spans="1:16" ht="12.65" customHeight="1" x14ac:dyDescent="0.25">
      <c r="A210" s="5" t="s">
        <v>64</v>
      </c>
      <c r="B210" s="6">
        <v>3335</v>
      </c>
      <c r="C210" s="6">
        <v>3497</v>
      </c>
      <c r="D210" s="6">
        <v>3612</v>
      </c>
      <c r="E210" s="6">
        <v>3491</v>
      </c>
      <c r="F210" s="6">
        <v>3530</v>
      </c>
      <c r="G210" s="6">
        <v>3524</v>
      </c>
      <c r="H210" s="6">
        <v>3676</v>
      </c>
      <c r="I210" s="6">
        <v>3658</v>
      </c>
      <c r="J210" s="6">
        <v>3577</v>
      </c>
      <c r="K210" s="6">
        <v>3379</v>
      </c>
      <c r="L210" s="27">
        <f t="shared" ref="L210:L220" si="155">K210-J210</f>
        <v>-198</v>
      </c>
      <c r="M210" s="103">
        <f t="shared" ref="M210:M220" si="156">IFERROR((K210-J210)/J210,"n/a")</f>
        <v>-5.5353648308638523E-2</v>
      </c>
      <c r="N210" s="24">
        <f t="shared" ref="N210:N220" si="157">IFERROR((K210-G210)/G210,"n/a")</f>
        <v>-4.1146424517593642E-2</v>
      </c>
      <c r="O210" s="24">
        <f t="shared" ref="O210:O220" si="158">IFERROR((K210-B210)/B210,"n/a")</f>
        <v>1.3193403298350824E-2</v>
      </c>
      <c r="P210" s="44"/>
    </row>
    <row r="211" spans="1:16" x14ac:dyDescent="0.2">
      <c r="A211" s="62" t="s">
        <v>67</v>
      </c>
      <c r="B211" s="59">
        <v>55</v>
      </c>
      <c r="C211" s="59">
        <v>43</v>
      </c>
      <c r="D211" s="59">
        <v>55</v>
      </c>
      <c r="E211" s="59">
        <v>34</v>
      </c>
      <c r="F211" s="59">
        <v>56</v>
      </c>
      <c r="G211" s="59">
        <v>42</v>
      </c>
      <c r="H211" s="59">
        <v>47</v>
      </c>
      <c r="I211" s="59">
        <v>43</v>
      </c>
      <c r="J211" s="59">
        <v>30</v>
      </c>
      <c r="K211" s="59">
        <v>10</v>
      </c>
      <c r="L211" s="65">
        <f t="shared" si="155"/>
        <v>-20</v>
      </c>
      <c r="M211" s="104">
        <f t="shared" si="156"/>
        <v>-0.66666666666666663</v>
      </c>
      <c r="N211" s="61">
        <f t="shared" si="157"/>
        <v>-0.76190476190476186</v>
      </c>
      <c r="O211" s="61">
        <f t="shared" si="158"/>
        <v>-0.81818181818181823</v>
      </c>
      <c r="P211" s="94"/>
    </row>
    <row r="212" spans="1:16" x14ac:dyDescent="0.2">
      <c r="A212" s="7" t="s">
        <v>68</v>
      </c>
      <c r="B212" s="6">
        <v>531</v>
      </c>
      <c r="C212" s="6">
        <v>542</v>
      </c>
      <c r="D212" s="6">
        <v>558</v>
      </c>
      <c r="E212" s="6">
        <v>479</v>
      </c>
      <c r="F212" s="6">
        <v>493</v>
      </c>
      <c r="G212" s="6">
        <v>478</v>
      </c>
      <c r="H212" s="6">
        <v>491</v>
      </c>
      <c r="I212" s="6">
        <v>538</v>
      </c>
      <c r="J212" s="6">
        <v>567</v>
      </c>
      <c r="K212" s="6">
        <v>524</v>
      </c>
      <c r="L212" s="27">
        <f t="shared" si="155"/>
        <v>-43</v>
      </c>
      <c r="M212" s="103">
        <f t="shared" si="156"/>
        <v>-7.5837742504409167E-2</v>
      </c>
      <c r="N212" s="14">
        <f t="shared" si="157"/>
        <v>9.6234309623430964E-2</v>
      </c>
      <c r="O212" s="14">
        <f t="shared" si="158"/>
        <v>-1.3182674199623353E-2</v>
      </c>
      <c r="P212" s="44"/>
    </row>
    <row r="213" spans="1:16" x14ac:dyDescent="0.2">
      <c r="A213" s="62" t="s">
        <v>69</v>
      </c>
      <c r="B213" s="59">
        <v>433</v>
      </c>
      <c r="C213" s="59">
        <v>434</v>
      </c>
      <c r="D213" s="59">
        <v>442</v>
      </c>
      <c r="E213" s="59">
        <v>423</v>
      </c>
      <c r="F213" s="59">
        <v>434</v>
      </c>
      <c r="G213" s="59">
        <v>417</v>
      </c>
      <c r="H213" s="59">
        <v>435</v>
      </c>
      <c r="I213" s="59">
        <v>430</v>
      </c>
      <c r="J213" s="59">
        <v>439</v>
      </c>
      <c r="K213" s="59">
        <v>444</v>
      </c>
      <c r="L213" s="65">
        <f t="shared" ref="L213:L216" si="159">K213-J213</f>
        <v>5</v>
      </c>
      <c r="M213" s="104">
        <f t="shared" si="156"/>
        <v>1.1389521640091117E-2</v>
      </c>
      <c r="N213" s="61">
        <f t="shared" si="157"/>
        <v>6.4748201438848921E-2</v>
      </c>
      <c r="O213" s="61">
        <f t="shared" si="158"/>
        <v>2.5404157043879907E-2</v>
      </c>
      <c r="P213" s="94"/>
    </row>
    <row r="214" spans="1:16" x14ac:dyDescent="0.2">
      <c r="A214" s="7" t="s">
        <v>70</v>
      </c>
      <c r="B214" s="6">
        <v>546</v>
      </c>
      <c r="C214" s="6">
        <v>595</v>
      </c>
      <c r="D214" s="6">
        <v>643</v>
      </c>
      <c r="E214" s="6">
        <v>639</v>
      </c>
      <c r="F214" s="6">
        <v>614</v>
      </c>
      <c r="G214" s="6">
        <v>600</v>
      </c>
      <c r="H214" s="6">
        <v>630</v>
      </c>
      <c r="I214" s="6">
        <v>630</v>
      </c>
      <c r="J214" s="6">
        <v>621</v>
      </c>
      <c r="K214" s="6">
        <v>620</v>
      </c>
      <c r="L214" s="27">
        <f t="shared" si="159"/>
        <v>-1</v>
      </c>
      <c r="M214" s="103">
        <f t="shared" si="156"/>
        <v>-1.6103059581320451E-3</v>
      </c>
      <c r="N214" s="14">
        <f t="shared" si="157"/>
        <v>3.3333333333333333E-2</v>
      </c>
      <c r="O214" s="14">
        <f t="shared" si="158"/>
        <v>0.13553113553113552</v>
      </c>
      <c r="P214" s="44"/>
    </row>
    <row r="215" spans="1:16" x14ac:dyDescent="0.2">
      <c r="A215" s="62" t="s">
        <v>71</v>
      </c>
      <c r="B215" s="59">
        <v>480</v>
      </c>
      <c r="C215" s="59">
        <v>504</v>
      </c>
      <c r="D215" s="59">
        <v>561</v>
      </c>
      <c r="E215" s="59">
        <v>541</v>
      </c>
      <c r="F215" s="59">
        <v>533</v>
      </c>
      <c r="G215" s="59">
        <v>560</v>
      </c>
      <c r="H215" s="59">
        <v>562</v>
      </c>
      <c r="I215" s="59">
        <v>558</v>
      </c>
      <c r="J215" s="59">
        <v>542</v>
      </c>
      <c r="K215" s="59">
        <v>525</v>
      </c>
      <c r="L215" s="65">
        <f t="shared" si="159"/>
        <v>-17</v>
      </c>
      <c r="M215" s="104">
        <f t="shared" si="156"/>
        <v>-3.136531365313653E-2</v>
      </c>
      <c r="N215" s="61">
        <f t="shared" si="157"/>
        <v>-6.25E-2</v>
      </c>
      <c r="O215" s="61">
        <f t="shared" si="158"/>
        <v>9.375E-2</v>
      </c>
      <c r="P215" s="94"/>
    </row>
    <row r="216" spans="1:16" x14ac:dyDescent="0.2">
      <c r="A216" s="7" t="s">
        <v>72</v>
      </c>
      <c r="B216" s="6">
        <v>223</v>
      </c>
      <c r="C216" s="6">
        <v>249</v>
      </c>
      <c r="D216" s="6">
        <v>248</v>
      </c>
      <c r="E216" s="6">
        <v>260</v>
      </c>
      <c r="F216" s="6">
        <v>243</v>
      </c>
      <c r="G216" s="6">
        <v>254</v>
      </c>
      <c r="H216" s="6">
        <v>257</v>
      </c>
      <c r="I216" s="6">
        <v>258</v>
      </c>
      <c r="J216" s="6">
        <v>211</v>
      </c>
      <c r="K216" s="6">
        <v>194</v>
      </c>
      <c r="L216" s="27">
        <f t="shared" si="159"/>
        <v>-17</v>
      </c>
      <c r="M216" s="103">
        <f t="shared" si="156"/>
        <v>-8.0568720379146919E-2</v>
      </c>
      <c r="N216" s="14">
        <f t="shared" si="157"/>
        <v>-0.23622047244094488</v>
      </c>
      <c r="O216" s="14">
        <f t="shared" si="158"/>
        <v>-0.13004484304932734</v>
      </c>
      <c r="P216" s="44"/>
    </row>
    <row r="217" spans="1:16" x14ac:dyDescent="0.2">
      <c r="A217" s="62" t="s">
        <v>73</v>
      </c>
      <c r="B217" s="59">
        <v>156</v>
      </c>
      <c r="C217" s="59">
        <v>192</v>
      </c>
      <c r="D217" s="59">
        <v>181</v>
      </c>
      <c r="E217" s="59">
        <v>186</v>
      </c>
      <c r="F217" s="59">
        <v>189</v>
      </c>
      <c r="G217" s="59">
        <v>181</v>
      </c>
      <c r="H217" s="59">
        <v>197</v>
      </c>
      <c r="I217" s="59">
        <v>187</v>
      </c>
      <c r="J217" s="59">
        <v>182</v>
      </c>
      <c r="K217" s="59">
        <v>170</v>
      </c>
      <c r="L217" s="65">
        <f t="shared" ref="L217:L218" si="160">K217-J217</f>
        <v>-12</v>
      </c>
      <c r="M217" s="104">
        <f t="shared" si="156"/>
        <v>-6.5934065934065936E-2</v>
      </c>
      <c r="N217" s="61">
        <f t="shared" si="157"/>
        <v>-6.0773480662983423E-2</v>
      </c>
      <c r="O217" s="61">
        <f t="shared" si="158"/>
        <v>8.9743589743589744E-2</v>
      </c>
      <c r="P217" s="94"/>
    </row>
    <row r="218" spans="1:16" x14ac:dyDescent="0.2">
      <c r="A218" s="7" t="s">
        <v>74</v>
      </c>
      <c r="B218" s="6">
        <v>275</v>
      </c>
      <c r="C218" s="6">
        <v>285</v>
      </c>
      <c r="D218" s="6">
        <v>272</v>
      </c>
      <c r="E218" s="6">
        <v>300</v>
      </c>
      <c r="F218" s="6">
        <v>322</v>
      </c>
      <c r="G218" s="6">
        <v>329</v>
      </c>
      <c r="H218" s="6">
        <v>385</v>
      </c>
      <c r="I218" s="6">
        <v>396</v>
      </c>
      <c r="J218" s="6">
        <v>355</v>
      </c>
      <c r="K218" s="6">
        <v>304</v>
      </c>
      <c r="L218" s="27">
        <f t="shared" si="160"/>
        <v>-51</v>
      </c>
      <c r="M218" s="103">
        <f t="shared" si="156"/>
        <v>-0.14366197183098592</v>
      </c>
      <c r="N218" s="14">
        <f t="shared" si="157"/>
        <v>-7.598784194528875E-2</v>
      </c>
      <c r="O218" s="14">
        <f t="shared" si="158"/>
        <v>0.10545454545454545</v>
      </c>
      <c r="P218" s="44"/>
    </row>
    <row r="219" spans="1:16" x14ac:dyDescent="0.2">
      <c r="A219" s="62" t="s">
        <v>75</v>
      </c>
      <c r="B219" s="59">
        <v>444</v>
      </c>
      <c r="C219" s="59">
        <v>451</v>
      </c>
      <c r="D219" s="59">
        <v>457</v>
      </c>
      <c r="E219" s="59">
        <v>420</v>
      </c>
      <c r="F219" s="59">
        <v>439</v>
      </c>
      <c r="G219" s="59">
        <v>445</v>
      </c>
      <c r="H219" s="59">
        <v>462</v>
      </c>
      <c r="I219" s="59">
        <v>415</v>
      </c>
      <c r="J219" s="59">
        <v>424</v>
      </c>
      <c r="K219" s="59">
        <v>388</v>
      </c>
      <c r="L219" s="65">
        <f t="shared" si="155"/>
        <v>-36</v>
      </c>
      <c r="M219" s="104">
        <f t="shared" si="156"/>
        <v>-8.4905660377358486E-2</v>
      </c>
      <c r="N219" s="61">
        <f t="shared" si="157"/>
        <v>-0.12808988764044943</v>
      </c>
      <c r="O219" s="61">
        <f t="shared" si="158"/>
        <v>-0.12612612612612611</v>
      </c>
      <c r="P219" s="94"/>
    </row>
    <row r="220" spans="1:16" x14ac:dyDescent="0.2">
      <c r="A220" s="7" t="s">
        <v>76</v>
      </c>
      <c r="B220" s="6">
        <v>192</v>
      </c>
      <c r="C220" s="6">
        <v>202</v>
      </c>
      <c r="D220" s="6">
        <v>195</v>
      </c>
      <c r="E220" s="6">
        <v>209</v>
      </c>
      <c r="F220" s="6">
        <v>207</v>
      </c>
      <c r="G220" s="6">
        <v>218</v>
      </c>
      <c r="H220" s="6">
        <v>210</v>
      </c>
      <c r="I220" s="6">
        <v>203</v>
      </c>
      <c r="J220" s="6">
        <v>206</v>
      </c>
      <c r="K220" s="6">
        <v>200</v>
      </c>
      <c r="L220" s="27">
        <f t="shared" si="155"/>
        <v>-6</v>
      </c>
      <c r="M220" s="103">
        <f t="shared" si="156"/>
        <v>-2.9126213592233011E-2</v>
      </c>
      <c r="N220" s="14">
        <f t="shared" si="157"/>
        <v>-8.2568807339449546E-2</v>
      </c>
      <c r="O220" s="14">
        <f t="shared" si="158"/>
        <v>4.1666666666666664E-2</v>
      </c>
      <c r="P220" s="44"/>
    </row>
    <row r="221" spans="1:16" ht="10.5" x14ac:dyDescent="0.25">
      <c r="B221" s="8">
        <f>SUM(B222:B231)</f>
        <v>1</v>
      </c>
      <c r="C221" s="8">
        <f t="shared" ref="C221" si="161">SUM(C222:C231)</f>
        <v>1</v>
      </c>
      <c r="D221" s="8">
        <f t="shared" ref="D221:K221" si="162">SUM(D222:D231)</f>
        <v>1</v>
      </c>
      <c r="E221" s="8">
        <f t="shared" si="162"/>
        <v>1</v>
      </c>
      <c r="F221" s="8">
        <f t="shared" si="162"/>
        <v>1</v>
      </c>
      <c r="G221" s="8">
        <f t="shared" si="162"/>
        <v>0.99999999999999989</v>
      </c>
      <c r="H221" s="8">
        <f t="shared" si="162"/>
        <v>1</v>
      </c>
      <c r="I221" s="8">
        <f t="shared" si="162"/>
        <v>1.0000000000000002</v>
      </c>
      <c r="J221" s="8">
        <f t="shared" si="162"/>
        <v>1</v>
      </c>
      <c r="K221" s="8">
        <f t="shared" si="162"/>
        <v>1</v>
      </c>
      <c r="L221" s="51"/>
      <c r="M221" s="105"/>
      <c r="N221" s="15" t="s">
        <v>53</v>
      </c>
      <c r="O221" s="15"/>
    </row>
    <row r="222" spans="1:16" x14ac:dyDescent="0.2">
      <c r="A222" s="62" t="s">
        <v>67</v>
      </c>
      <c r="B222" s="63">
        <f>B211/B$210</f>
        <v>1.6491754122938532E-2</v>
      </c>
      <c r="C222" s="63">
        <f t="shared" ref="C222" si="163">C211/C$210</f>
        <v>1.2296253931941665E-2</v>
      </c>
      <c r="D222" s="63">
        <f t="shared" ref="D222:K222" si="164">D211/D$210</f>
        <v>1.522702104097453E-2</v>
      </c>
      <c r="E222" s="63">
        <f t="shared" si="164"/>
        <v>9.7393297049556005E-3</v>
      </c>
      <c r="F222" s="63">
        <f t="shared" si="164"/>
        <v>1.586402266288952E-2</v>
      </c>
      <c r="G222" s="63">
        <f t="shared" si="164"/>
        <v>1.191827468785471E-2</v>
      </c>
      <c r="H222" s="63">
        <f t="shared" si="164"/>
        <v>1.2785636561479869E-2</v>
      </c>
      <c r="I222" s="63">
        <f t="shared" si="164"/>
        <v>1.1755057408419901E-2</v>
      </c>
      <c r="J222" s="63">
        <f t="shared" si="164"/>
        <v>8.3869164103997761E-3</v>
      </c>
      <c r="K222" s="63">
        <f t="shared" si="164"/>
        <v>2.9594554601953238E-3</v>
      </c>
      <c r="L222" s="65"/>
      <c r="M222" s="104">
        <f t="shared" ref="M222:M231" si="165">IFERROR((K222-J222),"n/a")</f>
        <v>-5.4274609502044519E-3</v>
      </c>
      <c r="N222" s="61">
        <f t="shared" ref="N222:N231" si="166">IFERROR((K222-G222)/G222,"n/a")</f>
        <v>-0.75168759424456377</v>
      </c>
      <c r="O222" s="61">
        <f t="shared" ref="O222:O231" si="167">IFERROR((K222-B222)/B222,"n/a")</f>
        <v>-0.82054938254997445</v>
      </c>
      <c r="P222" s="94"/>
    </row>
    <row r="223" spans="1:16" x14ac:dyDescent="0.2">
      <c r="A223" s="7" t="s">
        <v>68</v>
      </c>
      <c r="B223" s="10">
        <f t="shared" ref="B223:K223" si="168">B212/B$210</f>
        <v>0.15922038980509745</v>
      </c>
      <c r="C223" s="10">
        <f t="shared" ref="C223" si="169">C212/C$210</f>
        <v>0.15498999142121819</v>
      </c>
      <c r="D223" s="10">
        <f t="shared" si="168"/>
        <v>0.15448504983388706</v>
      </c>
      <c r="E223" s="10">
        <f t="shared" si="168"/>
        <v>0.1372099684904039</v>
      </c>
      <c r="F223" s="10">
        <f t="shared" si="168"/>
        <v>0.13966005665722381</v>
      </c>
      <c r="G223" s="10">
        <f t="shared" si="168"/>
        <v>0.13564131668558457</v>
      </c>
      <c r="H223" s="10">
        <f t="shared" si="168"/>
        <v>0.13356909684439608</v>
      </c>
      <c r="I223" s="10">
        <f t="shared" si="168"/>
        <v>0.14707490431930018</v>
      </c>
      <c r="J223" s="10">
        <f t="shared" si="168"/>
        <v>0.15851272015655576</v>
      </c>
      <c r="K223" s="10">
        <f t="shared" si="168"/>
        <v>0.15507546611423498</v>
      </c>
      <c r="L223" s="27"/>
      <c r="M223" s="103">
        <f t="shared" si="165"/>
        <v>-3.4372540423207865E-3</v>
      </c>
      <c r="N223" s="14">
        <f t="shared" si="166"/>
        <v>0.1432760305158243</v>
      </c>
      <c r="O223" s="14">
        <f t="shared" si="167"/>
        <v>-2.603261866106657E-2</v>
      </c>
      <c r="P223" s="44"/>
    </row>
    <row r="224" spans="1:16" x14ac:dyDescent="0.2">
      <c r="A224" s="62" t="s">
        <v>69</v>
      </c>
      <c r="B224" s="63">
        <f t="shared" ref="B224:K224" si="170">B213/B$210</f>
        <v>0.12983508245877062</v>
      </c>
      <c r="C224" s="63">
        <f t="shared" ref="C224" si="171">C213/C$210</f>
        <v>0.12410637689448098</v>
      </c>
      <c r="D224" s="63">
        <f t="shared" si="170"/>
        <v>0.12236987818383167</v>
      </c>
      <c r="E224" s="63">
        <f t="shared" si="170"/>
        <v>0.12116871956459467</v>
      </c>
      <c r="F224" s="63">
        <f t="shared" si="170"/>
        <v>0.12294617563739377</v>
      </c>
      <c r="G224" s="63">
        <f t="shared" si="170"/>
        <v>0.11833144154370034</v>
      </c>
      <c r="H224" s="63">
        <f t="shared" si="170"/>
        <v>0.11833514689880305</v>
      </c>
      <c r="I224" s="63">
        <f t="shared" si="170"/>
        <v>0.11755057408419901</v>
      </c>
      <c r="J224" s="63">
        <f t="shared" si="170"/>
        <v>0.1227285434721834</v>
      </c>
      <c r="K224" s="63">
        <f t="shared" si="170"/>
        <v>0.1313998224326724</v>
      </c>
      <c r="L224" s="65"/>
      <c r="M224" s="104">
        <f t="shared" si="165"/>
        <v>8.6712789604889984E-3</v>
      </c>
      <c r="N224" s="61">
        <f t="shared" si="166"/>
        <v>0.11043878717682858</v>
      </c>
      <c r="O224" s="61">
        <f t="shared" si="167"/>
        <v>1.2051750145409738E-2</v>
      </c>
      <c r="P224" s="94"/>
    </row>
    <row r="225" spans="1:16" x14ac:dyDescent="0.2">
      <c r="A225" s="7" t="s">
        <v>70</v>
      </c>
      <c r="B225" s="10">
        <f t="shared" ref="B225:K225" si="172">B214/B$210</f>
        <v>0.16371814092953524</v>
      </c>
      <c r="C225" s="10">
        <f t="shared" ref="C225" si="173">C214/C$210</f>
        <v>0.17014583929082069</v>
      </c>
      <c r="D225" s="10">
        <f t="shared" si="172"/>
        <v>0.17801771871539313</v>
      </c>
      <c r="E225" s="10">
        <f t="shared" si="172"/>
        <v>0.18304210827843026</v>
      </c>
      <c r="F225" s="10">
        <f t="shared" si="172"/>
        <v>0.17393767705382437</v>
      </c>
      <c r="G225" s="10">
        <f t="shared" si="172"/>
        <v>0.170261066969353</v>
      </c>
      <c r="H225" s="10">
        <f t="shared" si="172"/>
        <v>0.17138193688792167</v>
      </c>
      <c r="I225" s="10">
        <f t="shared" si="172"/>
        <v>0.17222525970475669</v>
      </c>
      <c r="J225" s="10">
        <f t="shared" si="172"/>
        <v>0.17360916969527537</v>
      </c>
      <c r="K225" s="10">
        <f t="shared" si="172"/>
        <v>0.1834862385321101</v>
      </c>
      <c r="L225" s="27"/>
      <c r="M225" s="103">
        <f t="shared" si="165"/>
        <v>9.8770688368347292E-3</v>
      </c>
      <c r="N225" s="14">
        <f t="shared" si="166"/>
        <v>7.7675840978593355E-2</v>
      </c>
      <c r="O225" s="14">
        <f t="shared" si="167"/>
        <v>0.12074469872635012</v>
      </c>
      <c r="P225" s="44"/>
    </row>
    <row r="226" spans="1:16" x14ac:dyDescent="0.2">
      <c r="A226" s="62" t="s">
        <v>71</v>
      </c>
      <c r="B226" s="63">
        <f t="shared" ref="B226:K226" si="174">B215/B$210</f>
        <v>0.14392803598200898</v>
      </c>
      <c r="C226" s="63">
        <f t="shared" ref="C226" si="175">C215/C$210</f>
        <v>0.14412353445810694</v>
      </c>
      <c r="D226" s="63">
        <f t="shared" si="174"/>
        <v>0.15531561461794019</v>
      </c>
      <c r="E226" s="63">
        <f t="shared" si="174"/>
        <v>0.15496992265826412</v>
      </c>
      <c r="F226" s="63">
        <f t="shared" si="174"/>
        <v>0.15099150141643058</v>
      </c>
      <c r="G226" s="63">
        <f t="shared" si="174"/>
        <v>0.15891032917139614</v>
      </c>
      <c r="H226" s="63">
        <f t="shared" si="174"/>
        <v>0.15288356909684439</v>
      </c>
      <c r="I226" s="63">
        <f t="shared" si="174"/>
        <v>0.15254237288135594</v>
      </c>
      <c r="J226" s="63">
        <f t="shared" si="174"/>
        <v>0.15152362314788928</v>
      </c>
      <c r="K226" s="63">
        <f t="shared" si="174"/>
        <v>0.1553714116602545</v>
      </c>
      <c r="L226" s="65"/>
      <c r="M226" s="104">
        <f t="shared" si="165"/>
        <v>3.8477885123652245E-3</v>
      </c>
      <c r="N226" s="61">
        <f t="shared" si="166"/>
        <v>-2.2269902337969841E-2</v>
      </c>
      <c r="O226" s="61">
        <f t="shared" si="167"/>
        <v>7.9507620597810039E-2</v>
      </c>
      <c r="P226" s="94"/>
    </row>
    <row r="227" spans="1:16" x14ac:dyDescent="0.2">
      <c r="A227" s="7" t="s">
        <v>72</v>
      </c>
      <c r="B227" s="10">
        <f t="shared" ref="B227:K227" si="176">B216/B$210</f>
        <v>6.6866566716641679E-2</v>
      </c>
      <c r="C227" s="10">
        <f t="shared" ref="C227" si="177">C216/C$210</f>
        <v>7.1203889047755223E-2</v>
      </c>
      <c r="D227" s="10">
        <f t="shared" si="176"/>
        <v>6.8660022148394242E-2</v>
      </c>
      <c r="E227" s="10">
        <f t="shared" si="176"/>
        <v>7.4477227155542822E-2</v>
      </c>
      <c r="F227" s="10">
        <f t="shared" si="176"/>
        <v>6.88385269121813E-2</v>
      </c>
      <c r="G227" s="10">
        <f t="shared" si="176"/>
        <v>7.2077185017026105E-2</v>
      </c>
      <c r="H227" s="10">
        <f t="shared" si="176"/>
        <v>6.9912948857453749E-2</v>
      </c>
      <c r="I227" s="10">
        <f t="shared" si="176"/>
        <v>7.0530344450519408E-2</v>
      </c>
      <c r="J227" s="10">
        <f t="shared" si="176"/>
        <v>5.8987978753145091E-2</v>
      </c>
      <c r="K227" s="10">
        <f t="shared" si="176"/>
        <v>5.7413435927789289E-2</v>
      </c>
      <c r="L227" s="27"/>
      <c r="M227" s="103">
        <f t="shared" si="165"/>
        <v>-1.5745428253558028E-3</v>
      </c>
      <c r="N227" s="14">
        <f t="shared" si="166"/>
        <v>-0.2034450857892541</v>
      </c>
      <c r="O227" s="14">
        <f t="shared" si="167"/>
        <v>-0.14137305462252342</v>
      </c>
      <c r="P227" s="44"/>
    </row>
    <row r="228" spans="1:16" x14ac:dyDescent="0.2">
      <c r="A228" s="62" t="s">
        <v>73</v>
      </c>
      <c r="B228" s="63">
        <f t="shared" ref="B228:K228" si="178">B217/B$210</f>
        <v>4.6776611694152925E-2</v>
      </c>
      <c r="C228" s="63">
        <f t="shared" ref="C228" si="179">C217/C$210</f>
        <v>5.4904203603088363E-2</v>
      </c>
      <c r="D228" s="63">
        <f t="shared" si="178"/>
        <v>5.0110741971207087E-2</v>
      </c>
      <c r="E228" s="63">
        <f t="shared" si="178"/>
        <v>5.3279862503580633E-2</v>
      </c>
      <c r="F228" s="63">
        <f t="shared" si="178"/>
        <v>5.3541076487252127E-2</v>
      </c>
      <c r="G228" s="63">
        <f t="shared" si="178"/>
        <v>5.1362088535754823E-2</v>
      </c>
      <c r="H228" s="63">
        <f t="shared" si="178"/>
        <v>5.3590859630032642E-2</v>
      </c>
      <c r="I228" s="63">
        <f t="shared" si="178"/>
        <v>5.112083105522143E-2</v>
      </c>
      <c r="J228" s="63">
        <f t="shared" si="178"/>
        <v>5.0880626223091974E-2</v>
      </c>
      <c r="K228" s="63">
        <f t="shared" si="178"/>
        <v>5.0310742823320508E-2</v>
      </c>
      <c r="L228" s="65"/>
      <c r="M228" s="104">
        <f t="shared" si="165"/>
        <v>-5.6988339977146613E-4</v>
      </c>
      <c r="N228" s="61">
        <f t="shared" si="166"/>
        <v>-2.0469294423306778E-2</v>
      </c>
      <c r="O228" s="61">
        <f t="shared" si="167"/>
        <v>7.5553380229319789E-2</v>
      </c>
      <c r="P228" s="94"/>
    </row>
    <row r="229" spans="1:16" x14ac:dyDescent="0.2">
      <c r="A229" s="7" t="s">
        <v>74</v>
      </c>
      <c r="B229" s="10">
        <f t="shared" ref="B229:K229" si="180">B218/B$210</f>
        <v>8.2458770614692659E-2</v>
      </c>
      <c r="C229" s="10">
        <f t="shared" ref="C229" si="181">C218/C$210</f>
        <v>8.149842722333428E-2</v>
      </c>
      <c r="D229" s="10">
        <f t="shared" si="180"/>
        <v>7.5304540420819494E-2</v>
      </c>
      <c r="E229" s="10">
        <f t="shared" si="180"/>
        <v>8.5935262102549412E-2</v>
      </c>
      <c r="F229" s="10">
        <f t="shared" si="180"/>
        <v>9.1218130311614729E-2</v>
      </c>
      <c r="G229" s="10">
        <f t="shared" si="180"/>
        <v>9.3359818388195237E-2</v>
      </c>
      <c r="H229" s="10">
        <f t="shared" si="180"/>
        <v>0.10473340587595212</v>
      </c>
      <c r="I229" s="10">
        <f t="shared" si="180"/>
        <v>0.10825587752870421</v>
      </c>
      <c r="J229" s="10">
        <f t="shared" si="180"/>
        <v>9.9245177523064027E-2</v>
      </c>
      <c r="K229" s="10">
        <f t="shared" si="180"/>
        <v>8.9967445989937847E-2</v>
      </c>
      <c r="L229" s="27"/>
      <c r="M229" s="103">
        <f t="shared" si="165"/>
        <v>-9.2777315331261795E-3</v>
      </c>
      <c r="N229" s="14">
        <f t="shared" si="166"/>
        <v>-3.6336535961881584E-2</v>
      </c>
      <c r="O229" s="14">
        <f t="shared" si="167"/>
        <v>9.1059754096155285E-2</v>
      </c>
      <c r="P229" s="44"/>
    </row>
    <row r="230" spans="1:16" x14ac:dyDescent="0.2">
      <c r="A230" s="62" t="s">
        <v>75</v>
      </c>
      <c r="B230" s="63">
        <f t="shared" ref="B230:K230" si="182">B219/B$210</f>
        <v>0.13313343328335833</v>
      </c>
      <c r="C230" s="63">
        <f t="shared" ref="C230" si="183">C219/C$210</f>
        <v>0.12896768658850444</v>
      </c>
      <c r="D230" s="63">
        <f t="shared" si="182"/>
        <v>0.12652270210409744</v>
      </c>
      <c r="E230" s="63">
        <f t="shared" si="182"/>
        <v>0.12030936694356918</v>
      </c>
      <c r="F230" s="63">
        <f t="shared" si="182"/>
        <v>0.12436260623229461</v>
      </c>
      <c r="G230" s="63">
        <f t="shared" si="182"/>
        <v>0.12627695800227015</v>
      </c>
      <c r="H230" s="63">
        <f t="shared" si="182"/>
        <v>0.12568008705114256</v>
      </c>
      <c r="I230" s="63">
        <f t="shared" si="182"/>
        <v>0.11344997266265719</v>
      </c>
      <c r="J230" s="63">
        <f t="shared" si="182"/>
        <v>0.1185350852669835</v>
      </c>
      <c r="K230" s="63">
        <f t="shared" si="182"/>
        <v>0.11482687185557858</v>
      </c>
      <c r="L230" s="65"/>
      <c r="M230" s="104">
        <f t="shared" si="165"/>
        <v>-3.7082134114049259E-3</v>
      </c>
      <c r="N230" s="61">
        <f t="shared" si="166"/>
        <v>-9.0674390069530569E-2</v>
      </c>
      <c r="O230" s="61">
        <f t="shared" si="167"/>
        <v>-0.13750536567938171</v>
      </c>
      <c r="P230" s="94"/>
    </row>
    <row r="231" spans="1:16" x14ac:dyDescent="0.2">
      <c r="A231" s="7" t="s">
        <v>76</v>
      </c>
      <c r="B231" s="10">
        <f t="shared" ref="B231:K231" si="184">B220/B$210</f>
        <v>5.7571214392803598E-2</v>
      </c>
      <c r="C231" s="10">
        <f t="shared" ref="C231" si="185">C220/C$210</f>
        <v>5.7763797540749215E-2</v>
      </c>
      <c r="D231" s="10">
        <f t="shared" si="184"/>
        <v>5.3986710963455149E-2</v>
      </c>
      <c r="E231" s="10">
        <f t="shared" si="184"/>
        <v>5.9868232598109423E-2</v>
      </c>
      <c r="F231" s="10">
        <f t="shared" si="184"/>
        <v>5.8640226628895183E-2</v>
      </c>
      <c r="G231" s="10">
        <f t="shared" si="184"/>
        <v>6.1861520998864925E-2</v>
      </c>
      <c r="H231" s="10">
        <f t="shared" si="184"/>
        <v>5.7127312295973884E-2</v>
      </c>
      <c r="I231" s="10">
        <f t="shared" si="184"/>
        <v>5.5494805904866044E-2</v>
      </c>
      <c r="J231" s="10">
        <f t="shared" si="184"/>
        <v>5.7590159351411797E-2</v>
      </c>
      <c r="K231" s="10">
        <f t="shared" si="184"/>
        <v>5.9189109203906479E-2</v>
      </c>
      <c r="L231" s="27"/>
      <c r="M231" s="103">
        <f t="shared" si="165"/>
        <v>1.5989498524946813E-3</v>
      </c>
      <c r="N231" s="14">
        <f t="shared" si="166"/>
        <v>-4.3199904428594324E-2</v>
      </c>
      <c r="O231" s="14">
        <f t="shared" si="167"/>
        <v>2.8102495807438062E-2</v>
      </c>
      <c r="P231" s="44"/>
    </row>
    <row r="232" spans="1:16" x14ac:dyDescent="0.2">
      <c r="A232" s="57" t="s">
        <v>137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27"/>
      <c r="M232" s="103"/>
      <c r="N232" s="14"/>
      <c r="O232" s="14"/>
    </row>
    <row r="233" spans="1:16" x14ac:dyDescent="0.2">
      <c r="A233" s="5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34"/>
      <c r="M233" s="14"/>
      <c r="N233" s="14"/>
      <c r="O233" s="14"/>
    </row>
    <row r="234" spans="1:16" ht="18" x14ac:dyDescent="0.4">
      <c r="A234" s="1" t="s">
        <v>135</v>
      </c>
    </row>
    <row r="235" spans="1:16" ht="12.65" customHeight="1" x14ac:dyDescent="0.25">
      <c r="A235" s="2"/>
      <c r="B235" s="55" t="s">
        <v>150</v>
      </c>
      <c r="C235" s="55"/>
      <c r="D235" s="3"/>
      <c r="E235" s="3"/>
      <c r="F235" s="3"/>
      <c r="G235" s="3"/>
      <c r="H235" s="3"/>
      <c r="I235" s="3"/>
      <c r="J235" s="3"/>
      <c r="K235" s="3"/>
      <c r="L235" s="25" t="s">
        <v>52</v>
      </c>
      <c r="M235" s="101" t="s">
        <v>158</v>
      </c>
      <c r="N235" s="3" t="str">
        <f>N$4</f>
        <v>pct chg 5/10 year</v>
      </c>
      <c r="O235" s="3"/>
      <c r="P235" s="87" t="str">
        <f>P$4</f>
        <v>10yr</v>
      </c>
    </row>
    <row r="236" spans="1:16" ht="10.5" x14ac:dyDescent="0.25">
      <c r="A236" s="4" t="s">
        <v>0</v>
      </c>
      <c r="B236" s="56">
        <f>B$5</f>
        <v>2017</v>
      </c>
      <c r="C236" s="56">
        <f t="shared" ref="C236:K236" si="186">C$5</f>
        <v>2018</v>
      </c>
      <c r="D236" s="56">
        <f t="shared" si="186"/>
        <v>2019</v>
      </c>
      <c r="E236" s="56" t="str">
        <f t="shared" si="186"/>
        <v>2020^</v>
      </c>
      <c r="F236" s="56">
        <f t="shared" si="186"/>
        <v>2021</v>
      </c>
      <c r="G236" s="56">
        <f t="shared" si="186"/>
        <v>2022</v>
      </c>
      <c r="H236" s="56">
        <f t="shared" si="186"/>
        <v>2023</v>
      </c>
      <c r="I236" s="56">
        <f t="shared" si="186"/>
        <v>2024</v>
      </c>
      <c r="J236" s="56">
        <f t="shared" si="186"/>
        <v>2025</v>
      </c>
      <c r="K236" s="56">
        <f t="shared" si="186"/>
        <v>2026</v>
      </c>
      <c r="L236" s="91" t="str">
        <f>L$5</f>
        <v>2025 to 2026</v>
      </c>
      <c r="M236" s="102"/>
      <c r="N236" s="92" t="str">
        <f>N$5</f>
        <v>2022-26</v>
      </c>
      <c r="O236" s="26" t="str">
        <f>O$5</f>
        <v>2017-26</v>
      </c>
      <c r="P236" s="56" t="str">
        <f>P$5</f>
        <v>trend</v>
      </c>
    </row>
    <row r="237" spans="1:16" ht="12.65" customHeight="1" x14ac:dyDescent="0.25">
      <c r="A237" s="5" t="s">
        <v>81</v>
      </c>
      <c r="B237" s="6">
        <v>161516</v>
      </c>
      <c r="C237" s="6">
        <v>164212.5</v>
      </c>
      <c r="D237" s="6">
        <v>165903.5</v>
      </c>
      <c r="E237" s="6">
        <v>160197.75</v>
      </c>
      <c r="F237" s="36">
        <v>162955.25</v>
      </c>
      <c r="G237" s="36">
        <v>168526</v>
      </c>
      <c r="H237" s="36">
        <v>168615</v>
      </c>
      <c r="I237" s="36">
        <v>166734.5</v>
      </c>
      <c r="J237" s="36">
        <v>170520.5</v>
      </c>
      <c r="K237" s="36">
        <v>167899.25</v>
      </c>
      <c r="L237" s="27">
        <f t="shared" ref="L237:L247" si="187">K237-J237</f>
        <v>-2621.25</v>
      </c>
      <c r="M237" s="103">
        <f t="shared" ref="M237:M247" si="188">IFERROR((K237-J237)/J237,"n/a")</f>
        <v>-1.5372052040663732E-2</v>
      </c>
      <c r="N237" s="24">
        <f t="shared" ref="N237:N247" si="189">IFERROR((K237-G237)/G237,"n/a")</f>
        <v>-3.7190107164473138E-3</v>
      </c>
      <c r="O237" s="24">
        <f t="shared" ref="O237:O247" si="190">IFERROR((K237-B237)/B237,"n/a")</f>
        <v>3.9520852423289336E-2</v>
      </c>
      <c r="P237" s="44"/>
    </row>
    <row r="238" spans="1:16" x14ac:dyDescent="0.2">
      <c r="A238" s="62" t="s">
        <v>67</v>
      </c>
      <c r="B238" s="59">
        <v>2586</v>
      </c>
      <c r="C238" s="59">
        <v>2650</v>
      </c>
      <c r="D238" s="59">
        <v>2788.25</v>
      </c>
      <c r="E238" s="59">
        <v>2047</v>
      </c>
      <c r="F238" s="66">
        <v>2348</v>
      </c>
      <c r="G238" s="66">
        <v>2511</v>
      </c>
      <c r="H238" s="66">
        <v>2474.5</v>
      </c>
      <c r="I238" s="66">
        <v>2521</v>
      </c>
      <c r="J238" s="66">
        <v>621.5</v>
      </c>
      <c r="K238" s="66">
        <v>79</v>
      </c>
      <c r="L238" s="65">
        <f t="shared" si="187"/>
        <v>-542.5</v>
      </c>
      <c r="M238" s="104">
        <f t="shared" si="188"/>
        <v>-0.87288817377312955</v>
      </c>
      <c r="N238" s="61">
        <f t="shared" si="189"/>
        <v>-0.96853843090402225</v>
      </c>
      <c r="O238" s="61">
        <f t="shared" si="190"/>
        <v>-0.96945088940448565</v>
      </c>
      <c r="P238" s="94"/>
    </row>
    <row r="239" spans="1:16" x14ac:dyDescent="0.2">
      <c r="A239" s="7" t="s">
        <v>68</v>
      </c>
      <c r="B239" s="6">
        <v>35352.5</v>
      </c>
      <c r="C239" s="6">
        <v>36249.5</v>
      </c>
      <c r="D239" s="6">
        <v>35211.5</v>
      </c>
      <c r="E239" s="6">
        <v>31208</v>
      </c>
      <c r="F239" s="36">
        <v>32644.5</v>
      </c>
      <c r="G239" s="36">
        <v>33310.5</v>
      </c>
      <c r="H239" s="36">
        <v>33811.5</v>
      </c>
      <c r="I239" s="36">
        <v>35393</v>
      </c>
      <c r="J239" s="36">
        <v>36948</v>
      </c>
      <c r="K239" s="36">
        <v>37841</v>
      </c>
      <c r="L239" s="27">
        <f t="shared" si="187"/>
        <v>893</v>
      </c>
      <c r="M239" s="103">
        <f t="shared" si="188"/>
        <v>2.4169102522464004E-2</v>
      </c>
      <c r="N239" s="14">
        <f t="shared" si="189"/>
        <v>0.13600816559343151</v>
      </c>
      <c r="O239" s="14">
        <f t="shared" si="190"/>
        <v>7.0391061452513962E-2</v>
      </c>
      <c r="P239" s="44"/>
    </row>
    <row r="240" spans="1:16" x14ac:dyDescent="0.2">
      <c r="A240" s="62" t="s">
        <v>69</v>
      </c>
      <c r="B240" s="59">
        <v>26961.5</v>
      </c>
      <c r="C240" s="59">
        <v>27033.5</v>
      </c>
      <c r="D240" s="59">
        <v>27369</v>
      </c>
      <c r="E240" s="59">
        <v>25117</v>
      </c>
      <c r="F240" s="66">
        <v>25474.5</v>
      </c>
      <c r="G240" s="66">
        <v>25339.5</v>
      </c>
      <c r="H240" s="66">
        <v>25740.5</v>
      </c>
      <c r="I240" s="66">
        <v>25854.5</v>
      </c>
      <c r="J240" s="66">
        <v>26057.5</v>
      </c>
      <c r="K240" s="66">
        <v>26573.75</v>
      </c>
      <c r="L240" s="65">
        <f t="shared" si="187"/>
        <v>516.25</v>
      </c>
      <c r="M240" s="104">
        <f t="shared" si="188"/>
        <v>1.9811954331766288E-2</v>
      </c>
      <c r="N240" s="61">
        <f t="shared" si="189"/>
        <v>4.8708538053237042E-2</v>
      </c>
      <c r="O240" s="61">
        <f t="shared" si="190"/>
        <v>-1.4381618233406895E-2</v>
      </c>
      <c r="P240" s="94"/>
    </row>
    <row r="241" spans="1:16" x14ac:dyDescent="0.2">
      <c r="A241" s="7" t="s">
        <v>70</v>
      </c>
      <c r="B241" s="6">
        <v>40310.5</v>
      </c>
      <c r="C241" s="6">
        <v>40533</v>
      </c>
      <c r="D241" s="6">
        <v>40725</v>
      </c>
      <c r="E241" s="6">
        <v>39239</v>
      </c>
      <c r="F241" s="36">
        <v>37150</v>
      </c>
      <c r="G241" s="36">
        <v>36506.5</v>
      </c>
      <c r="H241" s="36">
        <v>37698</v>
      </c>
      <c r="I241" s="36">
        <v>39064</v>
      </c>
      <c r="J241" s="36">
        <v>39622.5</v>
      </c>
      <c r="K241" s="36">
        <v>39787.5</v>
      </c>
      <c r="L241" s="27">
        <f t="shared" si="187"/>
        <v>165</v>
      </c>
      <c r="M241" s="103">
        <f t="shared" si="188"/>
        <v>4.1643005867878103E-3</v>
      </c>
      <c r="N241" s="14">
        <f t="shared" si="189"/>
        <v>8.9874405927711509E-2</v>
      </c>
      <c r="O241" s="14">
        <f t="shared" si="190"/>
        <v>-1.2974287096414086E-2</v>
      </c>
      <c r="P241" s="44"/>
    </row>
    <row r="242" spans="1:16" x14ac:dyDescent="0.2">
      <c r="A242" s="62" t="s">
        <v>71</v>
      </c>
      <c r="B242" s="59">
        <v>18291.5</v>
      </c>
      <c r="C242" s="59">
        <v>19337</v>
      </c>
      <c r="D242" s="59">
        <v>21010.5</v>
      </c>
      <c r="E242" s="59">
        <v>22134.5</v>
      </c>
      <c r="F242" s="66">
        <v>21587.5</v>
      </c>
      <c r="G242" s="66">
        <v>20486.5</v>
      </c>
      <c r="H242" s="66">
        <v>21282.5</v>
      </c>
      <c r="I242" s="66">
        <v>20336</v>
      </c>
      <c r="J242" s="66">
        <v>21982.5</v>
      </c>
      <c r="K242" s="66">
        <v>21944.5</v>
      </c>
      <c r="L242" s="65">
        <f t="shared" si="187"/>
        <v>-38</v>
      </c>
      <c r="M242" s="104">
        <f t="shared" si="188"/>
        <v>-1.7286477880131923E-3</v>
      </c>
      <c r="N242" s="61">
        <f t="shared" si="189"/>
        <v>7.1168818490225272E-2</v>
      </c>
      <c r="O242" s="61">
        <f t="shared" si="190"/>
        <v>0.19971024792936609</v>
      </c>
      <c r="P242" s="94"/>
    </row>
    <row r="243" spans="1:16" x14ac:dyDescent="0.2">
      <c r="A243" s="7" t="s">
        <v>72</v>
      </c>
      <c r="B243" s="6">
        <v>10344</v>
      </c>
      <c r="C243" s="6">
        <v>11126</v>
      </c>
      <c r="D243" s="6">
        <v>10825</v>
      </c>
      <c r="E243" s="6">
        <v>11800.5</v>
      </c>
      <c r="F243" s="36">
        <v>11112</v>
      </c>
      <c r="G243" s="36">
        <v>11263</v>
      </c>
      <c r="H243" s="36">
        <v>11159</v>
      </c>
      <c r="I243" s="36">
        <v>11727</v>
      </c>
      <c r="J243" s="36">
        <v>10637.5</v>
      </c>
      <c r="K243" s="36">
        <v>9899</v>
      </c>
      <c r="L243" s="27">
        <f t="shared" si="187"/>
        <v>-738.5</v>
      </c>
      <c r="M243" s="103">
        <f t="shared" si="188"/>
        <v>-6.9424206815511161E-2</v>
      </c>
      <c r="N243" s="14">
        <f t="shared" si="189"/>
        <v>-0.12110450146497381</v>
      </c>
      <c r="O243" s="14">
        <f t="shared" si="190"/>
        <v>-4.3020108275328692E-2</v>
      </c>
      <c r="P243" s="44"/>
    </row>
    <row r="244" spans="1:16" x14ac:dyDescent="0.2">
      <c r="A244" s="62" t="s">
        <v>73</v>
      </c>
      <c r="B244" s="59">
        <v>8089</v>
      </c>
      <c r="C244" s="59">
        <v>7894</v>
      </c>
      <c r="D244" s="59">
        <v>8300</v>
      </c>
      <c r="E244" s="59">
        <v>7910</v>
      </c>
      <c r="F244" s="66">
        <v>9319</v>
      </c>
      <c r="G244" s="66">
        <v>9448</v>
      </c>
      <c r="H244" s="66">
        <v>8880</v>
      </c>
      <c r="I244" s="66">
        <v>8097</v>
      </c>
      <c r="J244" s="66">
        <v>9128</v>
      </c>
      <c r="K244" s="66">
        <v>9637</v>
      </c>
      <c r="L244" s="65">
        <f t="shared" si="187"/>
        <v>509</v>
      </c>
      <c r="M244" s="104">
        <f t="shared" si="188"/>
        <v>5.5762489044697633E-2</v>
      </c>
      <c r="N244" s="61">
        <f t="shared" si="189"/>
        <v>2.0004233700254021E-2</v>
      </c>
      <c r="O244" s="61">
        <f t="shared" si="190"/>
        <v>0.19137099765113116</v>
      </c>
      <c r="P244" s="94"/>
    </row>
    <row r="245" spans="1:16" x14ac:dyDescent="0.2">
      <c r="A245" s="7" t="s">
        <v>74</v>
      </c>
      <c r="B245" s="6">
        <v>7817</v>
      </c>
      <c r="C245" s="6">
        <v>7297</v>
      </c>
      <c r="D245" s="6">
        <v>7532.75</v>
      </c>
      <c r="E245" s="6">
        <v>8214.25</v>
      </c>
      <c r="F245" s="36">
        <v>9857.75</v>
      </c>
      <c r="G245" s="36">
        <v>14659.5</v>
      </c>
      <c r="H245" s="36">
        <v>14058.5</v>
      </c>
      <c r="I245" s="36">
        <v>10934</v>
      </c>
      <c r="J245" s="36">
        <v>11973</v>
      </c>
      <c r="K245" s="36">
        <v>9674.5</v>
      </c>
      <c r="L245" s="27">
        <f t="shared" si="187"/>
        <v>-2298.5</v>
      </c>
      <c r="M245" s="103">
        <f t="shared" si="188"/>
        <v>-0.19197360728305354</v>
      </c>
      <c r="N245" s="14">
        <f t="shared" si="189"/>
        <v>-0.3400525256659504</v>
      </c>
      <c r="O245" s="14">
        <f t="shared" si="190"/>
        <v>0.23762312907765126</v>
      </c>
      <c r="P245" s="44"/>
    </row>
    <row r="246" spans="1:16" x14ac:dyDescent="0.2">
      <c r="A246" s="62" t="s">
        <v>75</v>
      </c>
      <c r="B246" s="59">
        <v>9403</v>
      </c>
      <c r="C246" s="59">
        <v>9895.5</v>
      </c>
      <c r="D246" s="59">
        <v>9938.5</v>
      </c>
      <c r="E246" s="59">
        <v>10253.5</v>
      </c>
      <c r="F246" s="66">
        <v>11061</v>
      </c>
      <c r="G246" s="66">
        <v>12549.5</v>
      </c>
      <c r="H246" s="66">
        <v>11283.5</v>
      </c>
      <c r="I246" s="66">
        <v>10493</v>
      </c>
      <c r="J246" s="66">
        <v>11077.5</v>
      </c>
      <c r="K246" s="66">
        <v>9951</v>
      </c>
      <c r="L246" s="65">
        <f t="shared" si="187"/>
        <v>-1126.5</v>
      </c>
      <c r="M246" s="104">
        <f t="shared" si="188"/>
        <v>-0.10169262017603249</v>
      </c>
      <c r="N246" s="61">
        <f t="shared" si="189"/>
        <v>-0.20706004223275828</v>
      </c>
      <c r="O246" s="61">
        <f t="shared" si="190"/>
        <v>5.8279272572583217E-2</v>
      </c>
      <c r="P246" s="94"/>
    </row>
    <row r="247" spans="1:16" x14ac:dyDescent="0.2">
      <c r="A247" s="7" t="s">
        <v>76</v>
      </c>
      <c r="B247" s="6">
        <v>2361</v>
      </c>
      <c r="C247" s="6">
        <v>2197</v>
      </c>
      <c r="D247" s="6">
        <v>2203</v>
      </c>
      <c r="E247" s="6">
        <v>2274</v>
      </c>
      <c r="F247" s="36">
        <v>2401</v>
      </c>
      <c r="G247" s="36">
        <v>2452</v>
      </c>
      <c r="H247" s="36">
        <v>2227</v>
      </c>
      <c r="I247" s="36">
        <v>2315</v>
      </c>
      <c r="J247" s="36">
        <v>2472.5</v>
      </c>
      <c r="K247" s="36">
        <v>2512</v>
      </c>
      <c r="L247" s="27">
        <f t="shared" si="187"/>
        <v>39.5</v>
      </c>
      <c r="M247" s="103">
        <f t="shared" si="188"/>
        <v>1.5975733063700707E-2</v>
      </c>
      <c r="N247" s="14">
        <f t="shared" si="189"/>
        <v>2.4469820554649267E-2</v>
      </c>
      <c r="O247" s="14">
        <f t="shared" si="190"/>
        <v>6.3955950868276157E-2</v>
      </c>
      <c r="P247" s="44"/>
    </row>
    <row r="248" spans="1:16" ht="10.5" x14ac:dyDescent="0.25">
      <c r="B248" s="8">
        <f>SUM(B249:B258)</f>
        <v>0.99999999999999978</v>
      </c>
      <c r="C248" s="8">
        <f t="shared" ref="C248" si="191">SUM(C249:C258)</f>
        <v>1</v>
      </c>
      <c r="D248" s="8">
        <f t="shared" ref="D248:K248" si="192">SUM(D249:D258)</f>
        <v>1</v>
      </c>
      <c r="E248" s="8">
        <f t="shared" si="192"/>
        <v>1</v>
      </c>
      <c r="F248" s="8">
        <f t="shared" si="192"/>
        <v>0.99999999999999989</v>
      </c>
      <c r="G248" s="8">
        <f t="shared" si="192"/>
        <v>1.0000000000000002</v>
      </c>
      <c r="H248" s="8">
        <f t="shared" si="192"/>
        <v>1</v>
      </c>
      <c r="I248" s="8">
        <f t="shared" si="192"/>
        <v>1</v>
      </c>
      <c r="J248" s="8">
        <f t="shared" si="192"/>
        <v>1</v>
      </c>
      <c r="K248" s="8">
        <f t="shared" si="192"/>
        <v>1</v>
      </c>
      <c r="L248" s="51"/>
      <c r="M248" s="105"/>
      <c r="N248" s="15" t="s">
        <v>53</v>
      </c>
      <c r="O248" s="15"/>
    </row>
    <row r="249" spans="1:16" x14ac:dyDescent="0.2">
      <c r="A249" s="62" t="s">
        <v>67</v>
      </c>
      <c r="B249" s="63">
        <f>B238/B$237</f>
        <v>1.6010797691869538E-2</v>
      </c>
      <c r="C249" s="63">
        <f t="shared" ref="C249" si="193">C238/C$237</f>
        <v>1.613762655096293E-2</v>
      </c>
      <c r="D249" s="63">
        <f t="shared" ref="D249:J249" si="194">D238/D$237</f>
        <v>1.680645676552936E-2</v>
      </c>
      <c r="E249" s="63">
        <f t="shared" si="194"/>
        <v>1.27779572434694E-2</v>
      </c>
      <c r="F249" s="63">
        <f t="shared" si="194"/>
        <v>1.4408863783155191E-2</v>
      </c>
      <c r="G249" s="63">
        <f t="shared" si="194"/>
        <v>1.4899778075786525E-2</v>
      </c>
      <c r="H249" s="63">
        <f t="shared" si="194"/>
        <v>1.4675444058950864E-2</v>
      </c>
      <c r="I249" s="63">
        <f t="shared" si="194"/>
        <v>1.5119846222587406E-2</v>
      </c>
      <c r="J249" s="63">
        <f t="shared" si="194"/>
        <v>3.6447230684873667E-3</v>
      </c>
      <c r="K249" s="63">
        <f t="shared" ref="K249" si="195">K238/K$237</f>
        <v>4.7052026736271903E-4</v>
      </c>
      <c r="L249" s="65"/>
      <c r="M249" s="104">
        <f t="shared" ref="M249:M258" si="196">IFERROR((K249-J249),"n/a")</f>
        <v>-3.1742028011246476E-3</v>
      </c>
      <c r="N249" s="61">
        <f t="shared" ref="N249:N258" si="197">IFERROR((K249-G249)/G249,"n/a")</f>
        <v>-0.96842098822080069</v>
      </c>
      <c r="O249" s="61">
        <f t="shared" ref="O249:O258" si="198">IFERROR((K249-B249)/B249,"n/a")</f>
        <v>-0.97061231573729434</v>
      </c>
      <c r="P249" s="94"/>
    </row>
    <row r="250" spans="1:16" x14ac:dyDescent="0.2">
      <c r="A250" s="7" t="s">
        <v>68</v>
      </c>
      <c r="B250" s="10">
        <f t="shared" ref="B250:J258" si="199">B239/B$237</f>
        <v>0.21887924416156912</v>
      </c>
      <c r="C250" s="10">
        <f t="shared" ref="C250" si="200">C239/C$237</f>
        <v>0.2207475070411814</v>
      </c>
      <c r="D250" s="10">
        <f t="shared" si="199"/>
        <v>0.21224085085606995</v>
      </c>
      <c r="E250" s="10">
        <f t="shared" si="199"/>
        <v>0.19480922796980607</v>
      </c>
      <c r="F250" s="10">
        <f t="shared" si="199"/>
        <v>0.20032800416065147</v>
      </c>
      <c r="G250" s="10">
        <f t="shared" si="199"/>
        <v>0.19765792815351935</v>
      </c>
      <c r="H250" s="10">
        <f t="shared" si="199"/>
        <v>0.20052486433591318</v>
      </c>
      <c r="I250" s="10">
        <f t="shared" si="199"/>
        <v>0.21227160545657917</v>
      </c>
      <c r="J250" s="10">
        <f t="shared" si="199"/>
        <v>0.21667776015200518</v>
      </c>
      <c r="K250" s="10">
        <f t="shared" ref="K250" si="201">K239/K$237</f>
        <v>0.22537920806674241</v>
      </c>
      <c r="L250" s="27"/>
      <c r="M250" s="103">
        <f t="shared" si="196"/>
        <v>8.7014479147372314E-3</v>
      </c>
      <c r="N250" s="14">
        <f t="shared" si="197"/>
        <v>0.1402487629623041</v>
      </c>
      <c r="O250" s="14">
        <f t="shared" si="198"/>
        <v>2.9696575068466728E-2</v>
      </c>
      <c r="P250" s="44"/>
    </row>
    <row r="251" spans="1:16" x14ac:dyDescent="0.2">
      <c r="A251" s="62" t="s">
        <v>69</v>
      </c>
      <c r="B251" s="63">
        <f t="shared" si="199"/>
        <v>0.16692773471358874</v>
      </c>
      <c r="C251" s="63">
        <f t="shared" ref="C251" si="202">C240/C$237</f>
        <v>0.16462510466620994</v>
      </c>
      <c r="D251" s="63">
        <f t="shared" si="199"/>
        <v>0.16496939485905962</v>
      </c>
      <c r="E251" s="63">
        <f t="shared" si="199"/>
        <v>0.15678747048569658</v>
      </c>
      <c r="F251" s="63">
        <f t="shared" si="199"/>
        <v>0.15632819439692799</v>
      </c>
      <c r="G251" s="63">
        <f t="shared" si="199"/>
        <v>0.15035958843145864</v>
      </c>
      <c r="H251" s="63">
        <f t="shared" si="199"/>
        <v>0.15265842303472407</v>
      </c>
      <c r="I251" s="63">
        <f t="shared" si="199"/>
        <v>0.15506388899717816</v>
      </c>
      <c r="J251" s="63">
        <f t="shared" si="199"/>
        <v>0.15281153878859141</v>
      </c>
      <c r="K251" s="63">
        <f t="shared" ref="K251" si="203">K240/K$237</f>
        <v>0.15827199942822853</v>
      </c>
      <c r="L251" s="65"/>
      <c r="M251" s="104">
        <f t="shared" si="196"/>
        <v>5.4604606396371214E-3</v>
      </c>
      <c r="N251" s="61">
        <f t="shared" si="197"/>
        <v>5.2623255219781125E-2</v>
      </c>
      <c r="O251" s="61">
        <f t="shared" si="198"/>
        <v>-5.1853188448351871E-2</v>
      </c>
      <c r="P251" s="94"/>
    </row>
    <row r="252" spans="1:16" x14ac:dyDescent="0.2">
      <c r="A252" s="7" t="s">
        <v>70</v>
      </c>
      <c r="B252" s="10">
        <f t="shared" si="199"/>
        <v>0.24957589340994082</v>
      </c>
      <c r="C252" s="10">
        <f t="shared" ref="C252" si="204">C241/C$237</f>
        <v>0.24683261018497374</v>
      </c>
      <c r="D252" s="10">
        <f t="shared" si="199"/>
        <v>0.24547402556305323</v>
      </c>
      <c r="E252" s="10">
        <f t="shared" si="199"/>
        <v>0.2449410182103057</v>
      </c>
      <c r="F252" s="10">
        <f t="shared" si="199"/>
        <v>0.22797669912445287</v>
      </c>
      <c r="G252" s="10">
        <f t="shared" si="199"/>
        <v>0.21662236094133844</v>
      </c>
      <c r="H252" s="10">
        <f t="shared" si="199"/>
        <v>0.22357441508762566</v>
      </c>
      <c r="I252" s="10">
        <f t="shared" si="199"/>
        <v>0.23428864452167969</v>
      </c>
      <c r="J252" s="10">
        <f t="shared" si="199"/>
        <v>0.2323620913614492</v>
      </c>
      <c r="K252" s="10">
        <f t="shared" ref="K252" si="205">K241/K$237</f>
        <v>0.23697247009739472</v>
      </c>
      <c r="L252" s="27"/>
      <c r="M252" s="103">
        <f t="shared" si="196"/>
        <v>4.6103787359455251E-3</v>
      </c>
      <c r="N252" s="14">
        <f t="shared" si="197"/>
        <v>9.3942790890212458E-2</v>
      </c>
      <c r="O252" s="14">
        <f t="shared" si="198"/>
        <v>-5.0499361698544951E-2</v>
      </c>
      <c r="P252" s="44"/>
    </row>
    <row r="253" spans="1:16" x14ac:dyDescent="0.2">
      <c r="A253" s="62" t="s">
        <v>71</v>
      </c>
      <c r="B253" s="63">
        <f t="shared" si="199"/>
        <v>0.11324884221996583</v>
      </c>
      <c r="C253" s="63">
        <f t="shared" ref="C253" si="206">C242/C$237</f>
        <v>0.11775595645885667</v>
      </c>
      <c r="D253" s="63">
        <f t="shared" si="199"/>
        <v>0.12664289782915972</v>
      </c>
      <c r="E253" s="63">
        <f t="shared" si="199"/>
        <v>0.13816985569397822</v>
      </c>
      <c r="F253" s="63">
        <f t="shared" si="199"/>
        <v>0.13247501998247985</v>
      </c>
      <c r="G253" s="63">
        <f t="shared" si="199"/>
        <v>0.12156284490227028</v>
      </c>
      <c r="H253" s="63">
        <f t="shared" si="199"/>
        <v>0.12621949411380956</v>
      </c>
      <c r="I253" s="63">
        <f t="shared" si="199"/>
        <v>0.12196635969160552</v>
      </c>
      <c r="J253" s="63">
        <f t="shared" si="199"/>
        <v>0.12891411883028728</v>
      </c>
      <c r="K253" s="63">
        <f t="shared" ref="K253" si="207">K242/K$237</f>
        <v>0.13070040515368592</v>
      </c>
      <c r="L253" s="65"/>
      <c r="M253" s="104">
        <f t="shared" si="196"/>
        <v>1.7862863233986392E-3</v>
      </c>
      <c r="N253" s="61">
        <f t="shared" si="197"/>
        <v>7.5167377489081699E-2</v>
      </c>
      <c r="O253" s="61">
        <f t="shared" si="198"/>
        <v>0.15409926134011612</v>
      </c>
      <c r="P253" s="94"/>
    </row>
    <row r="254" spans="1:16" x14ac:dyDescent="0.2">
      <c r="A254" s="7" t="s">
        <v>72</v>
      </c>
      <c r="B254" s="10">
        <f t="shared" si="199"/>
        <v>6.404319076747815E-2</v>
      </c>
      <c r="C254" s="10">
        <f t="shared" ref="C254" si="208">C243/C$237</f>
        <v>6.7753672832457937E-2</v>
      </c>
      <c r="D254" s="10">
        <f t="shared" si="199"/>
        <v>6.5248774136772283E-2</v>
      </c>
      <c r="E254" s="10">
        <f t="shared" si="199"/>
        <v>7.3662083268959774E-2</v>
      </c>
      <c r="F254" s="10">
        <f t="shared" si="199"/>
        <v>6.8190500152649269E-2</v>
      </c>
      <c r="G254" s="10">
        <f t="shared" si="199"/>
        <v>6.6832417549814269E-2</v>
      </c>
      <c r="H254" s="10">
        <f t="shared" si="199"/>
        <v>6.618035168875841E-2</v>
      </c>
      <c r="I254" s="10">
        <f t="shared" si="199"/>
        <v>7.0333374316653124E-2</v>
      </c>
      <c r="J254" s="10">
        <f t="shared" si="199"/>
        <v>6.2382528786861402E-2</v>
      </c>
      <c r="K254" s="10">
        <f t="shared" ref="K254" si="209">K243/K$237</f>
        <v>5.8957976286374121E-2</v>
      </c>
      <c r="L254" s="27"/>
      <c r="M254" s="103">
        <f t="shared" si="196"/>
        <v>-3.4245525004872809E-3</v>
      </c>
      <c r="N254" s="14">
        <f t="shared" si="197"/>
        <v>-0.11782367827066628</v>
      </c>
      <c r="O254" s="14">
        <f t="shared" si="198"/>
        <v>-7.9402890770494811E-2</v>
      </c>
      <c r="P254" s="44"/>
    </row>
    <row r="255" spans="1:16" x14ac:dyDescent="0.2">
      <c r="A255" s="62" t="s">
        <v>73</v>
      </c>
      <c r="B255" s="63">
        <f t="shared" si="199"/>
        <v>5.0081725649471262E-2</v>
      </c>
      <c r="C255" s="63">
        <f t="shared" ref="C255" si="210">C244/C$237</f>
        <v>4.8071858110679759E-2</v>
      </c>
      <c r="D255" s="63">
        <f t="shared" si="199"/>
        <v>5.0029083171843874E-2</v>
      </c>
      <c r="E255" s="63">
        <f t="shared" si="199"/>
        <v>4.9376473764456745E-2</v>
      </c>
      <c r="F255" s="63">
        <f t="shared" si="199"/>
        <v>5.7187479384677692E-2</v>
      </c>
      <c r="G255" s="63">
        <f t="shared" si="199"/>
        <v>5.6062566013552806E-2</v>
      </c>
      <c r="H255" s="63">
        <f t="shared" si="199"/>
        <v>5.2664353705186372E-2</v>
      </c>
      <c r="I255" s="63">
        <f t="shared" si="199"/>
        <v>4.8562235170285691E-2</v>
      </c>
      <c r="J255" s="63">
        <f t="shared" si="199"/>
        <v>5.353022070660126E-2</v>
      </c>
      <c r="K255" s="63">
        <f t="shared" ref="K255" si="211">K244/K$237</f>
        <v>5.7397516665500289E-2</v>
      </c>
      <c r="L255" s="65"/>
      <c r="M255" s="104">
        <f t="shared" si="196"/>
        <v>3.8672959588990294E-3</v>
      </c>
      <c r="N255" s="61">
        <f t="shared" si="197"/>
        <v>2.3811800758901526E-2</v>
      </c>
      <c r="O255" s="61">
        <f t="shared" si="198"/>
        <v>0.14607705547594813</v>
      </c>
      <c r="P255" s="94"/>
    </row>
    <row r="256" spans="1:16" x14ac:dyDescent="0.2">
      <c r="A256" s="7" t="s">
        <v>74</v>
      </c>
      <c r="B256" s="10">
        <f t="shared" si="199"/>
        <v>4.8397681963396819E-2</v>
      </c>
      <c r="C256" s="10">
        <f t="shared" ref="C256" si="212">C245/C$237</f>
        <v>4.4436324883915655E-2</v>
      </c>
      <c r="D256" s="10">
        <f t="shared" si="199"/>
        <v>4.540440677863939E-2</v>
      </c>
      <c r="E256" s="10">
        <f t="shared" si="199"/>
        <v>5.1275688953184427E-2</v>
      </c>
      <c r="F256" s="10">
        <f t="shared" si="199"/>
        <v>6.0493601771038366E-2</v>
      </c>
      <c r="G256" s="10">
        <f t="shared" si="199"/>
        <v>8.6986577738746546E-2</v>
      </c>
      <c r="H256" s="10">
        <f t="shared" si="199"/>
        <v>8.3376330694184972E-2</v>
      </c>
      <c r="I256" s="10">
        <f t="shared" si="199"/>
        <v>6.5577310034815831E-2</v>
      </c>
      <c r="J256" s="10">
        <f t="shared" si="199"/>
        <v>7.0214431695895807E-2</v>
      </c>
      <c r="K256" s="10">
        <f t="shared" ref="K256" si="213">K245/K$237</f>
        <v>5.7620864893678798E-2</v>
      </c>
      <c r="L256" s="27"/>
      <c r="M256" s="103">
        <f t="shared" si="196"/>
        <v>-1.2593566802217009E-2</v>
      </c>
      <c r="N256" s="14">
        <f t="shared" si="197"/>
        <v>-0.33758901210327003</v>
      </c>
      <c r="O256" s="14">
        <f t="shared" si="198"/>
        <v>0.19057075785690472</v>
      </c>
      <c r="P256" s="44"/>
    </row>
    <row r="257" spans="1:16" x14ac:dyDescent="0.2">
      <c r="A257" s="62" t="s">
        <v>75</v>
      </c>
      <c r="B257" s="63">
        <f t="shared" si="199"/>
        <v>5.8217142574110307E-2</v>
      </c>
      <c r="C257" s="63">
        <f t="shared" ref="C257" si="214">C246/C$237</f>
        <v>6.0260333409454213E-2</v>
      </c>
      <c r="D257" s="63">
        <f t="shared" si="199"/>
        <v>5.9905306397996426E-2</v>
      </c>
      <c r="E257" s="63">
        <f t="shared" si="199"/>
        <v>6.4005268488477526E-2</v>
      </c>
      <c r="F257" s="63">
        <f t="shared" si="199"/>
        <v>6.7877530794497265E-2</v>
      </c>
      <c r="G257" s="63">
        <f t="shared" si="199"/>
        <v>7.4466254465186385E-2</v>
      </c>
      <c r="H257" s="63">
        <f t="shared" si="199"/>
        <v>6.6918720161314241E-2</v>
      </c>
      <c r="I257" s="63">
        <f t="shared" si="199"/>
        <v>6.2932386518686892E-2</v>
      </c>
      <c r="J257" s="63">
        <f t="shared" si="199"/>
        <v>6.4962863702604678E-2</v>
      </c>
      <c r="K257" s="63">
        <f t="shared" ref="K257" si="215">K246/K$237</f>
        <v>5.9267685829448316E-2</v>
      </c>
      <c r="L257" s="65"/>
      <c r="M257" s="104">
        <f t="shared" si="196"/>
        <v>-5.6951778731563624E-3</v>
      </c>
      <c r="N257" s="61">
        <f t="shared" si="197"/>
        <v>-0.20410008190815521</v>
      </c>
      <c r="O257" s="61">
        <f t="shared" si="198"/>
        <v>1.8045256240473657E-2</v>
      </c>
      <c r="P257" s="94"/>
    </row>
    <row r="258" spans="1:16" x14ac:dyDescent="0.2">
      <c r="A258" s="7" t="s">
        <v>76</v>
      </c>
      <c r="B258" s="10">
        <f t="shared" si="199"/>
        <v>1.4617746848609425E-2</v>
      </c>
      <c r="C258" s="10">
        <f t="shared" ref="C258" si="216">C247/C$237</f>
        <v>1.3379005861307757E-2</v>
      </c>
      <c r="D258" s="10">
        <f t="shared" si="199"/>
        <v>1.3278803641876152E-2</v>
      </c>
      <c r="E258" s="10">
        <f t="shared" si="199"/>
        <v>1.4194955921665567E-2</v>
      </c>
      <c r="F258" s="10">
        <f t="shared" si="199"/>
        <v>1.4734106449470024E-2</v>
      </c>
      <c r="G258" s="10">
        <f t="shared" si="199"/>
        <v>1.4549683728326787E-2</v>
      </c>
      <c r="H258" s="10">
        <f t="shared" si="199"/>
        <v>1.3207603119532663E-2</v>
      </c>
      <c r="I258" s="10">
        <f t="shared" si="199"/>
        <v>1.3884349069928539E-2</v>
      </c>
      <c r="J258" s="10">
        <f t="shared" si="199"/>
        <v>1.4499722907216434E-2</v>
      </c>
      <c r="K258" s="10">
        <f t="shared" ref="K258" si="217">K247/K$237</f>
        <v>1.4961353311584179E-2</v>
      </c>
      <c r="L258" s="27"/>
      <c r="M258" s="103">
        <f t="shared" si="196"/>
        <v>4.6163040436774522E-4</v>
      </c>
      <c r="N258" s="14">
        <f t="shared" si="197"/>
        <v>2.8294057172934435E-2</v>
      </c>
      <c r="O258" s="14">
        <f t="shared" si="198"/>
        <v>2.3506116676759989E-2</v>
      </c>
    </row>
    <row r="259" spans="1:16" x14ac:dyDescent="0.2">
      <c r="A259" s="57" t="s">
        <v>137</v>
      </c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34"/>
      <c r="M259" s="14"/>
      <c r="N259" s="14"/>
      <c r="O259" s="14"/>
    </row>
    <row r="260" spans="1:16" x14ac:dyDescent="0.2">
      <c r="A260" s="5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34"/>
      <c r="M260" s="14"/>
      <c r="N260" s="14"/>
      <c r="O260" s="14"/>
    </row>
    <row r="261" spans="1:16" ht="18" x14ac:dyDescent="0.4">
      <c r="A261" s="1" t="s">
        <v>184</v>
      </c>
    </row>
    <row r="262" spans="1:16" ht="12.65" customHeight="1" x14ac:dyDescent="0.25">
      <c r="A262" s="2"/>
      <c r="B262" s="55" t="s">
        <v>150</v>
      </c>
      <c r="C262" s="55"/>
      <c r="D262" s="3"/>
      <c r="E262" s="3"/>
      <c r="F262" s="3"/>
      <c r="G262" s="3"/>
      <c r="H262" s="3"/>
      <c r="I262" s="3"/>
      <c r="J262" s="3"/>
      <c r="K262" s="3"/>
      <c r="L262" s="25" t="s">
        <v>52</v>
      </c>
      <c r="M262" s="101" t="s">
        <v>158</v>
      </c>
      <c r="N262" s="3" t="str">
        <f>N$4</f>
        <v>pct chg 5/10 year</v>
      </c>
      <c r="O262" s="3"/>
      <c r="P262" s="87" t="str">
        <f>P$4</f>
        <v>10yr</v>
      </c>
    </row>
    <row r="263" spans="1:16" ht="10.5" x14ac:dyDescent="0.25">
      <c r="A263" s="4" t="s">
        <v>0</v>
      </c>
      <c r="B263" s="56">
        <f>B$5</f>
        <v>2017</v>
      </c>
      <c r="C263" s="56">
        <f t="shared" ref="C263:K263" si="218">C$5</f>
        <v>2018</v>
      </c>
      <c r="D263" s="56">
        <f t="shared" si="218"/>
        <v>2019</v>
      </c>
      <c r="E263" s="56" t="str">
        <f t="shared" si="218"/>
        <v>2020^</v>
      </c>
      <c r="F263" s="56">
        <f t="shared" si="218"/>
        <v>2021</v>
      </c>
      <c r="G263" s="56">
        <f t="shared" si="218"/>
        <v>2022</v>
      </c>
      <c r="H263" s="56">
        <f t="shared" si="218"/>
        <v>2023</v>
      </c>
      <c r="I263" s="56">
        <f t="shared" si="218"/>
        <v>2024</v>
      </c>
      <c r="J263" s="56">
        <f t="shared" si="218"/>
        <v>2025</v>
      </c>
      <c r="K263" s="56">
        <f t="shared" si="218"/>
        <v>2026</v>
      </c>
      <c r="L263" s="91" t="str">
        <f>L$5</f>
        <v>2025 to 2026</v>
      </c>
      <c r="M263" s="102"/>
      <c r="N263" s="92" t="str">
        <f>N$5</f>
        <v>2022-26</v>
      </c>
      <c r="O263" s="26" t="str">
        <f>O$5</f>
        <v>2017-26</v>
      </c>
      <c r="P263" s="56" t="str">
        <f>P$5</f>
        <v>trend</v>
      </c>
    </row>
    <row r="264" spans="1:16" ht="12.65" customHeight="1" x14ac:dyDescent="0.25">
      <c r="A264" s="5" t="s">
        <v>64</v>
      </c>
      <c r="B264" s="6">
        <v>3335</v>
      </c>
      <c r="C264" s="6">
        <v>3497</v>
      </c>
      <c r="D264" s="6">
        <v>3612</v>
      </c>
      <c r="E264" s="6">
        <v>3491</v>
      </c>
      <c r="F264" s="6">
        <v>3530</v>
      </c>
      <c r="G264" s="6">
        <v>3524</v>
      </c>
      <c r="H264" s="6">
        <v>3676</v>
      </c>
      <c r="I264" s="6">
        <v>3658</v>
      </c>
      <c r="J264" s="6">
        <v>3577</v>
      </c>
      <c r="K264" s="6">
        <v>3379</v>
      </c>
      <c r="L264" s="27">
        <f t="shared" ref="L264:L269" si="219">K264-J264</f>
        <v>-198</v>
      </c>
      <c r="M264" s="103">
        <f t="shared" ref="M264:M269" si="220">IFERROR((K264-J264)/J264,"n/a")</f>
        <v>-5.5353648308638523E-2</v>
      </c>
      <c r="N264" s="24">
        <f t="shared" ref="N264:N269" si="221">IFERROR((K264-G264)/G264,"n/a")</f>
        <v>-4.1146424517593642E-2</v>
      </c>
      <c r="O264" s="24">
        <f t="shared" ref="O264:O269" si="222">IFERROR((K264-B264)/B264,"n/a")</f>
        <v>1.3193403298350824E-2</v>
      </c>
      <c r="P264" s="44"/>
    </row>
    <row r="265" spans="1:16" x14ac:dyDescent="0.2">
      <c r="A265" s="62" t="s">
        <v>67</v>
      </c>
      <c r="B265" s="59">
        <v>55</v>
      </c>
      <c r="C265" s="59">
        <v>43</v>
      </c>
      <c r="D265" s="59">
        <v>55</v>
      </c>
      <c r="E265" s="59">
        <v>34</v>
      </c>
      <c r="F265" s="59">
        <v>56</v>
      </c>
      <c r="G265" s="59">
        <v>42</v>
      </c>
      <c r="H265" s="59">
        <v>47</v>
      </c>
      <c r="I265" s="59">
        <v>43</v>
      </c>
      <c r="J265" s="59">
        <v>30</v>
      </c>
      <c r="K265" s="59">
        <v>10</v>
      </c>
      <c r="L265" s="65">
        <f t="shared" si="219"/>
        <v>-20</v>
      </c>
      <c r="M265" s="104">
        <f t="shared" si="220"/>
        <v>-0.66666666666666663</v>
      </c>
      <c r="N265" s="61">
        <f t="shared" si="221"/>
        <v>-0.76190476190476186</v>
      </c>
      <c r="O265" s="61">
        <f t="shared" si="222"/>
        <v>-0.81818181818181823</v>
      </c>
      <c r="P265" s="94"/>
    </row>
    <row r="266" spans="1:16" x14ac:dyDescent="0.2">
      <c r="A266" s="7" t="s">
        <v>77</v>
      </c>
      <c r="B266" s="6">
        <v>964</v>
      </c>
      <c r="C266" s="6">
        <v>976</v>
      </c>
      <c r="D266" s="6">
        <v>1000</v>
      </c>
      <c r="E266" s="6">
        <v>902</v>
      </c>
      <c r="F266" s="6">
        <v>927</v>
      </c>
      <c r="G266" s="6">
        <v>895</v>
      </c>
      <c r="H266" s="6">
        <v>926</v>
      </c>
      <c r="I266" s="6">
        <v>968</v>
      </c>
      <c r="J266" s="6">
        <v>1006</v>
      </c>
      <c r="K266" s="6">
        <v>968</v>
      </c>
      <c r="L266" s="27">
        <f t="shared" si="219"/>
        <v>-38</v>
      </c>
      <c r="M266" s="103">
        <f t="shared" si="220"/>
        <v>-3.7773359840954271E-2</v>
      </c>
      <c r="N266" s="14">
        <f t="shared" si="221"/>
        <v>8.1564245810055863E-2</v>
      </c>
      <c r="O266" s="14">
        <f t="shared" si="222"/>
        <v>4.1493775933609959E-3</v>
      </c>
      <c r="P266" s="44"/>
    </row>
    <row r="267" spans="1:16" x14ac:dyDescent="0.2">
      <c r="A267" s="62" t="s">
        <v>78</v>
      </c>
      <c r="B267" s="59">
        <v>1026</v>
      </c>
      <c r="C267" s="59">
        <v>1099</v>
      </c>
      <c r="D267" s="59">
        <v>1204</v>
      </c>
      <c r="E267" s="59">
        <v>1180</v>
      </c>
      <c r="F267" s="59">
        <v>1147</v>
      </c>
      <c r="G267" s="59">
        <v>1160</v>
      </c>
      <c r="H267" s="59">
        <v>1192</v>
      </c>
      <c r="I267" s="59">
        <v>1188</v>
      </c>
      <c r="J267" s="59">
        <v>1163</v>
      </c>
      <c r="K267" s="59">
        <v>1145</v>
      </c>
      <c r="L267" s="65">
        <f t="shared" si="219"/>
        <v>-18</v>
      </c>
      <c r="M267" s="104">
        <f t="shared" si="220"/>
        <v>-1.5477214101461736E-2</v>
      </c>
      <c r="N267" s="61">
        <f t="shared" si="221"/>
        <v>-1.2931034482758621E-2</v>
      </c>
      <c r="O267" s="61">
        <f t="shared" si="222"/>
        <v>0.11598440545808966</v>
      </c>
      <c r="P267" s="94"/>
    </row>
    <row r="268" spans="1:16" x14ac:dyDescent="0.2">
      <c r="A268" s="7" t="s">
        <v>79</v>
      </c>
      <c r="B268" s="6">
        <v>654</v>
      </c>
      <c r="C268" s="6">
        <v>726</v>
      </c>
      <c r="D268" s="6">
        <v>701</v>
      </c>
      <c r="E268" s="6">
        <v>746</v>
      </c>
      <c r="F268" s="6">
        <v>754</v>
      </c>
      <c r="G268" s="6">
        <v>764</v>
      </c>
      <c r="H268" s="6">
        <v>839</v>
      </c>
      <c r="I268" s="6">
        <v>841</v>
      </c>
      <c r="J268" s="6">
        <v>748</v>
      </c>
      <c r="K268" s="6">
        <v>668</v>
      </c>
      <c r="L268" s="27">
        <f t="shared" si="219"/>
        <v>-80</v>
      </c>
      <c r="M268" s="103">
        <f t="shared" si="220"/>
        <v>-0.10695187165775401</v>
      </c>
      <c r="N268" s="14">
        <f t="shared" si="221"/>
        <v>-0.1256544502617801</v>
      </c>
      <c r="O268" s="14">
        <f t="shared" si="222"/>
        <v>2.1406727828746176E-2</v>
      </c>
      <c r="P268" s="44"/>
    </row>
    <row r="269" spans="1:16" x14ac:dyDescent="0.2">
      <c r="A269" s="62" t="s">
        <v>80</v>
      </c>
      <c r="B269" s="59">
        <v>636</v>
      </c>
      <c r="C269" s="59">
        <v>653</v>
      </c>
      <c r="D269" s="59">
        <v>652</v>
      </c>
      <c r="E269" s="59">
        <v>629</v>
      </c>
      <c r="F269" s="59">
        <v>646</v>
      </c>
      <c r="G269" s="59">
        <v>663</v>
      </c>
      <c r="H269" s="59">
        <v>672</v>
      </c>
      <c r="I269" s="59">
        <v>618</v>
      </c>
      <c r="J269" s="59">
        <v>630</v>
      </c>
      <c r="K269" s="59">
        <v>588</v>
      </c>
      <c r="L269" s="65">
        <f t="shared" si="219"/>
        <v>-42</v>
      </c>
      <c r="M269" s="104">
        <f t="shared" si="220"/>
        <v>-6.6666666666666666E-2</v>
      </c>
      <c r="N269" s="61">
        <f t="shared" si="221"/>
        <v>-0.11312217194570136</v>
      </c>
      <c r="O269" s="61">
        <f t="shared" si="222"/>
        <v>-7.5471698113207544E-2</v>
      </c>
      <c r="P269" s="94"/>
    </row>
    <row r="270" spans="1:16" ht="10.5" x14ac:dyDescent="0.25">
      <c r="B270" s="8">
        <f t="shared" ref="B270:K270" si="223">SUM(B271:B275)</f>
        <v>1</v>
      </c>
      <c r="C270" s="8">
        <f t="shared" ref="C270" si="224">SUM(C271:C275)</f>
        <v>1</v>
      </c>
      <c r="D270" s="8">
        <f t="shared" si="223"/>
        <v>1</v>
      </c>
      <c r="E270" s="8">
        <f t="shared" si="223"/>
        <v>1</v>
      </c>
      <c r="F270" s="8">
        <f t="shared" si="223"/>
        <v>0.99999999999999989</v>
      </c>
      <c r="G270" s="8">
        <f t="shared" si="223"/>
        <v>1</v>
      </c>
      <c r="H270" s="8">
        <f t="shared" si="223"/>
        <v>1</v>
      </c>
      <c r="I270" s="8">
        <f t="shared" si="223"/>
        <v>1</v>
      </c>
      <c r="J270" s="8">
        <f t="shared" si="223"/>
        <v>1</v>
      </c>
      <c r="K270" s="8">
        <f t="shared" si="223"/>
        <v>0.99999999999999989</v>
      </c>
      <c r="L270" s="51"/>
      <c r="M270" s="105"/>
      <c r="N270" s="15" t="s">
        <v>53</v>
      </c>
      <c r="O270" s="15"/>
    </row>
    <row r="271" spans="1:16" x14ac:dyDescent="0.2">
      <c r="A271" s="62" t="s">
        <v>67</v>
      </c>
      <c r="B271" s="63">
        <f>B265/B$264</f>
        <v>1.6491754122938532E-2</v>
      </c>
      <c r="C271" s="63">
        <f t="shared" ref="C271" si="225">C265/C$264</f>
        <v>1.2296253931941665E-2</v>
      </c>
      <c r="D271" s="63">
        <f t="shared" ref="D271:K271" si="226">D265/D$264</f>
        <v>1.522702104097453E-2</v>
      </c>
      <c r="E271" s="63">
        <f t="shared" si="226"/>
        <v>9.7393297049556005E-3</v>
      </c>
      <c r="F271" s="63">
        <f t="shared" si="226"/>
        <v>1.586402266288952E-2</v>
      </c>
      <c r="G271" s="63">
        <f t="shared" si="226"/>
        <v>1.191827468785471E-2</v>
      </c>
      <c r="H271" s="63">
        <f t="shared" si="226"/>
        <v>1.2785636561479869E-2</v>
      </c>
      <c r="I271" s="63">
        <f t="shared" si="226"/>
        <v>1.1755057408419901E-2</v>
      </c>
      <c r="J271" s="63">
        <f t="shared" si="226"/>
        <v>8.3869164103997761E-3</v>
      </c>
      <c r="K271" s="63">
        <f t="shared" si="226"/>
        <v>2.9594554601953238E-3</v>
      </c>
      <c r="L271" s="65"/>
      <c r="M271" s="104">
        <f t="shared" ref="M271:M275" si="227">IFERROR((K271-J271),"n/a")</f>
        <v>-5.4274609502044519E-3</v>
      </c>
      <c r="N271" s="61">
        <f t="shared" ref="N271:N274" si="228">IFERROR((K271-G271)/G271,"n/a")</f>
        <v>-0.75168759424456377</v>
      </c>
      <c r="O271" s="61">
        <f t="shared" ref="O271:O275" si="229">IFERROR((K271-B271)/B271,"n/a")</f>
        <v>-0.82054938254997445</v>
      </c>
      <c r="P271" s="94"/>
    </row>
    <row r="272" spans="1:16" x14ac:dyDescent="0.2">
      <c r="A272" s="7" t="s">
        <v>77</v>
      </c>
      <c r="B272" s="10">
        <f t="shared" ref="B272:K272" si="230">B266/B$264</f>
        <v>0.28905547226386807</v>
      </c>
      <c r="C272" s="10">
        <f t="shared" ref="C272" si="231">C266/C$264</f>
        <v>0.27909636831569917</v>
      </c>
      <c r="D272" s="10">
        <f t="shared" si="230"/>
        <v>0.27685492801771872</v>
      </c>
      <c r="E272" s="10">
        <f t="shared" si="230"/>
        <v>0.25837868805499858</v>
      </c>
      <c r="F272" s="10">
        <f t="shared" si="230"/>
        <v>0.26260623229461755</v>
      </c>
      <c r="G272" s="10">
        <f t="shared" si="230"/>
        <v>0.25397275822928489</v>
      </c>
      <c r="H272" s="10">
        <f t="shared" si="230"/>
        <v>0.25190424374319914</v>
      </c>
      <c r="I272" s="10">
        <f t="shared" si="230"/>
        <v>0.2646254784034992</v>
      </c>
      <c r="J272" s="10">
        <f t="shared" si="230"/>
        <v>0.28124126362873919</v>
      </c>
      <c r="K272" s="10">
        <f t="shared" si="230"/>
        <v>0.28647528854690735</v>
      </c>
      <c r="L272" s="27"/>
      <c r="M272" s="103">
        <f t="shared" si="227"/>
        <v>5.2340249181681564E-3</v>
      </c>
      <c r="N272" s="14">
        <f t="shared" si="228"/>
        <v>0.12797644339586764</v>
      </c>
      <c r="O272" s="14">
        <f t="shared" si="229"/>
        <v>-8.9262579834689035E-3</v>
      </c>
      <c r="P272" s="44"/>
    </row>
    <row r="273" spans="1:16" x14ac:dyDescent="0.2">
      <c r="A273" s="62" t="s">
        <v>78</v>
      </c>
      <c r="B273" s="63">
        <f t="shared" ref="B273:K273" si="232">B267/B$264</f>
        <v>0.30764617691154422</v>
      </c>
      <c r="C273" s="63">
        <f t="shared" ref="C273" si="233">C267/C$264</f>
        <v>0.31426937374892766</v>
      </c>
      <c r="D273" s="63">
        <f t="shared" si="232"/>
        <v>0.33333333333333331</v>
      </c>
      <c r="E273" s="63">
        <f t="shared" si="232"/>
        <v>0.33801203093669435</v>
      </c>
      <c r="F273" s="63">
        <f t="shared" si="232"/>
        <v>0.32492917847025493</v>
      </c>
      <c r="G273" s="63">
        <f t="shared" si="232"/>
        <v>0.32917139614074914</v>
      </c>
      <c r="H273" s="63">
        <f t="shared" si="232"/>
        <v>0.32426550598476606</v>
      </c>
      <c r="I273" s="63">
        <f t="shared" si="232"/>
        <v>0.32476763258611263</v>
      </c>
      <c r="J273" s="63">
        <f t="shared" si="232"/>
        <v>0.32513279284316465</v>
      </c>
      <c r="K273" s="63">
        <f t="shared" si="232"/>
        <v>0.33885765019236458</v>
      </c>
      <c r="L273" s="65"/>
      <c r="M273" s="104">
        <f t="shared" si="227"/>
        <v>1.3724857349199926E-2</v>
      </c>
      <c r="N273" s="61">
        <f t="shared" si="228"/>
        <v>2.9426171791286905E-2</v>
      </c>
      <c r="O273" s="61">
        <f t="shared" si="229"/>
        <v>0.10145249843229619</v>
      </c>
      <c r="P273" s="94"/>
    </row>
    <row r="274" spans="1:16" x14ac:dyDescent="0.2">
      <c r="A274" s="7" t="s">
        <v>79</v>
      </c>
      <c r="B274" s="10">
        <f t="shared" ref="B274:K274" si="234">B268/B$264</f>
        <v>0.19610194902548725</v>
      </c>
      <c r="C274" s="10">
        <f t="shared" ref="C274" si="235">C268/C$264</f>
        <v>0.20760651987417786</v>
      </c>
      <c r="D274" s="10">
        <f t="shared" si="234"/>
        <v>0.19407530454042082</v>
      </c>
      <c r="E274" s="10">
        <f t="shared" si="234"/>
        <v>0.21369235176167287</v>
      </c>
      <c r="F274" s="10">
        <f t="shared" si="234"/>
        <v>0.21359773371104815</v>
      </c>
      <c r="G274" s="10">
        <f t="shared" si="234"/>
        <v>0.21679909194097616</v>
      </c>
      <c r="H274" s="10">
        <f t="shared" si="234"/>
        <v>0.22823721436343852</v>
      </c>
      <c r="I274" s="10">
        <f t="shared" si="234"/>
        <v>0.22990705303444506</v>
      </c>
      <c r="J274" s="10">
        <f t="shared" si="234"/>
        <v>0.2091137824993011</v>
      </c>
      <c r="K274" s="10">
        <f t="shared" si="234"/>
        <v>0.19769162474104765</v>
      </c>
      <c r="L274" s="27"/>
      <c r="M274" s="103">
        <f t="shared" si="227"/>
        <v>-1.1422157758253448E-2</v>
      </c>
      <c r="N274" s="14">
        <f t="shared" si="228"/>
        <v>-8.8134442948361341E-2</v>
      </c>
      <c r="O274" s="14">
        <f t="shared" si="229"/>
        <v>8.1063738706329339E-3</v>
      </c>
      <c r="P274" s="44"/>
    </row>
    <row r="275" spans="1:16" x14ac:dyDescent="0.2">
      <c r="A275" s="62" t="s">
        <v>80</v>
      </c>
      <c r="B275" s="63">
        <f t="shared" ref="B275:K275" si="236">B269/B$264</f>
        <v>0.19070464767616191</v>
      </c>
      <c r="C275" s="63">
        <f t="shared" ref="C275" si="237">C269/C$264</f>
        <v>0.18673148412925364</v>
      </c>
      <c r="D275" s="63">
        <f t="shared" si="236"/>
        <v>0.18050941306755261</v>
      </c>
      <c r="E275" s="63">
        <f t="shared" si="236"/>
        <v>0.18017759954167861</v>
      </c>
      <c r="F275" s="63">
        <f t="shared" si="236"/>
        <v>0.18300283286118979</v>
      </c>
      <c r="G275" s="63">
        <f t="shared" si="236"/>
        <v>0.18813847900113506</v>
      </c>
      <c r="H275" s="63">
        <f t="shared" si="236"/>
        <v>0.18280739934711643</v>
      </c>
      <c r="I275" s="63">
        <f t="shared" si="236"/>
        <v>0.16894477856752324</v>
      </c>
      <c r="J275" s="63">
        <f t="shared" si="236"/>
        <v>0.17612524461839529</v>
      </c>
      <c r="K275" s="63">
        <f t="shared" si="236"/>
        <v>0.17401598105948504</v>
      </c>
      <c r="L275" s="65"/>
      <c r="M275" s="104">
        <f t="shared" si="227"/>
        <v>-2.1092635589102515E-3</v>
      </c>
      <c r="N275" s="61">
        <f>IFERROR((K275-G275)/G275,"n/a")</f>
        <v>-7.5064378199660137E-2</v>
      </c>
      <c r="O275" s="61">
        <f t="shared" si="229"/>
        <v>-8.7510539570153076E-2</v>
      </c>
      <c r="P275" s="94"/>
    </row>
    <row r="276" spans="1:16" x14ac:dyDescent="0.2">
      <c r="A276" s="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34"/>
      <c r="M276" s="14"/>
      <c r="N276" s="14"/>
      <c r="O276" s="14"/>
    </row>
    <row r="277" spans="1:16" ht="18" x14ac:dyDescent="0.4">
      <c r="A277" s="1" t="s">
        <v>152</v>
      </c>
    </row>
    <row r="278" spans="1:16" ht="12.65" customHeight="1" x14ac:dyDescent="0.25">
      <c r="A278" s="2"/>
      <c r="B278" s="55" t="s">
        <v>150</v>
      </c>
      <c r="C278" s="55"/>
      <c r="D278" s="3"/>
      <c r="E278" s="3"/>
      <c r="F278" s="3"/>
      <c r="G278" s="3"/>
      <c r="H278" s="3"/>
      <c r="I278" s="3"/>
      <c r="J278" s="3"/>
      <c r="K278" s="3"/>
      <c r="L278" s="25" t="s">
        <v>52</v>
      </c>
      <c r="M278" s="101" t="s">
        <v>158</v>
      </c>
      <c r="N278" s="3" t="str">
        <f>N$4</f>
        <v>pct chg 5/10 year</v>
      </c>
      <c r="O278" s="3"/>
      <c r="P278" s="87" t="str">
        <f>P$4</f>
        <v>10yr</v>
      </c>
    </row>
    <row r="279" spans="1:16" ht="10.5" x14ac:dyDescent="0.25">
      <c r="A279" s="4" t="s">
        <v>0</v>
      </c>
      <c r="B279" s="56">
        <f>B$5</f>
        <v>2017</v>
      </c>
      <c r="C279" s="56">
        <f t="shared" ref="C279:K279" si="238">C$5</f>
        <v>2018</v>
      </c>
      <c r="D279" s="56">
        <f t="shared" si="238"/>
        <v>2019</v>
      </c>
      <c r="E279" s="56" t="str">
        <f t="shared" si="238"/>
        <v>2020^</v>
      </c>
      <c r="F279" s="56">
        <f t="shared" si="238"/>
        <v>2021</v>
      </c>
      <c r="G279" s="56">
        <f t="shared" si="238"/>
        <v>2022</v>
      </c>
      <c r="H279" s="56">
        <f t="shared" si="238"/>
        <v>2023</v>
      </c>
      <c r="I279" s="56">
        <f t="shared" si="238"/>
        <v>2024</v>
      </c>
      <c r="J279" s="56">
        <f t="shared" si="238"/>
        <v>2025</v>
      </c>
      <c r="K279" s="56">
        <f t="shared" si="238"/>
        <v>2026</v>
      </c>
      <c r="L279" s="91" t="str">
        <f>L$5</f>
        <v>2025 to 2026</v>
      </c>
      <c r="M279" s="102"/>
      <c r="N279" s="92" t="str">
        <f>N$5</f>
        <v>2022-26</v>
      </c>
      <c r="O279" s="26" t="str">
        <f>O$5</f>
        <v>2017-26</v>
      </c>
      <c r="P279" s="56" t="str">
        <f>P$5</f>
        <v>trend</v>
      </c>
    </row>
    <row r="280" spans="1:16" ht="12.65" customHeight="1" x14ac:dyDescent="0.25">
      <c r="A280" s="5" t="s">
        <v>81</v>
      </c>
      <c r="B280" s="6">
        <v>161516</v>
      </c>
      <c r="C280" s="6">
        <v>164212.5</v>
      </c>
      <c r="D280" s="6">
        <v>165903.5</v>
      </c>
      <c r="E280" s="6">
        <v>160197.75</v>
      </c>
      <c r="F280" s="41">
        <v>162955.25</v>
      </c>
      <c r="G280" s="41">
        <v>168526</v>
      </c>
      <c r="H280" s="41">
        <v>168615</v>
      </c>
      <c r="I280" s="41">
        <v>166734.5</v>
      </c>
      <c r="J280" s="41">
        <v>170520.5</v>
      </c>
      <c r="K280" s="41">
        <v>167899.25</v>
      </c>
      <c r="L280" s="27">
        <f t="shared" ref="L280:L285" si="239">K280-J280</f>
        <v>-2621.25</v>
      </c>
      <c r="M280" s="103">
        <f t="shared" ref="M280:M285" si="240">IFERROR((K280-J280)/J280,"n/a")</f>
        <v>-1.5372052040663732E-2</v>
      </c>
      <c r="N280" s="24">
        <f t="shared" ref="N280:N285" si="241">IFERROR((K280-G280)/G280,"n/a")</f>
        <v>-3.7190107164473138E-3</v>
      </c>
      <c r="O280" s="24">
        <f t="shared" ref="O280:O285" si="242">IFERROR((K280-B280)/B280,"n/a")</f>
        <v>3.9520852423289336E-2</v>
      </c>
      <c r="P280" s="44"/>
    </row>
    <row r="281" spans="1:16" x14ac:dyDescent="0.2">
      <c r="A281" s="62" t="s">
        <v>67</v>
      </c>
      <c r="B281" s="59">
        <v>2586</v>
      </c>
      <c r="C281" s="59">
        <v>2650</v>
      </c>
      <c r="D281" s="59">
        <v>2788.25</v>
      </c>
      <c r="E281" s="59">
        <v>2047</v>
      </c>
      <c r="F281" s="69">
        <v>2348</v>
      </c>
      <c r="G281" s="69">
        <v>2511</v>
      </c>
      <c r="H281" s="69">
        <v>2474.5</v>
      </c>
      <c r="I281" s="69">
        <v>2521</v>
      </c>
      <c r="J281" s="69">
        <v>621.5</v>
      </c>
      <c r="K281" s="69">
        <v>79</v>
      </c>
      <c r="L281" s="65">
        <f t="shared" si="239"/>
        <v>-542.5</v>
      </c>
      <c r="M281" s="104">
        <f t="shared" si="240"/>
        <v>-0.87288817377312955</v>
      </c>
      <c r="N281" s="61">
        <f t="shared" si="241"/>
        <v>-0.96853843090402225</v>
      </c>
      <c r="O281" s="61">
        <f t="shared" si="242"/>
        <v>-0.96945088940448565</v>
      </c>
      <c r="P281" s="94"/>
    </row>
    <row r="282" spans="1:16" x14ac:dyDescent="0.2">
      <c r="A282" s="7" t="s">
        <v>77</v>
      </c>
      <c r="B282" s="6">
        <v>62314</v>
      </c>
      <c r="C282" s="6">
        <v>63283</v>
      </c>
      <c r="D282" s="6">
        <v>62580.5</v>
      </c>
      <c r="E282" s="6">
        <v>56325</v>
      </c>
      <c r="F282" s="41">
        <v>58119</v>
      </c>
      <c r="G282" s="41">
        <v>58650</v>
      </c>
      <c r="H282" s="41">
        <v>59552</v>
      </c>
      <c r="I282" s="41">
        <v>61247.5</v>
      </c>
      <c r="J282" s="41">
        <v>63005.5</v>
      </c>
      <c r="K282" s="41">
        <v>64414.75</v>
      </c>
      <c r="L282" s="27">
        <f t="shared" si="239"/>
        <v>1409.25</v>
      </c>
      <c r="M282" s="103">
        <f t="shared" si="240"/>
        <v>2.2367094936156368E-2</v>
      </c>
      <c r="N282" s="14">
        <f t="shared" si="241"/>
        <v>9.8290707587382772E-2</v>
      </c>
      <c r="O282" s="14">
        <f t="shared" si="242"/>
        <v>3.3712327887794075E-2</v>
      </c>
      <c r="P282" s="44"/>
    </row>
    <row r="283" spans="1:16" x14ac:dyDescent="0.2">
      <c r="A283" s="62" t="s">
        <v>78</v>
      </c>
      <c r="B283" s="59">
        <v>58602</v>
      </c>
      <c r="C283" s="59">
        <v>59870</v>
      </c>
      <c r="D283" s="59">
        <v>61735.5</v>
      </c>
      <c r="E283" s="59">
        <v>61373.5</v>
      </c>
      <c r="F283" s="69">
        <v>58737.5</v>
      </c>
      <c r="G283" s="69">
        <v>56993</v>
      </c>
      <c r="H283" s="69">
        <v>58980.5</v>
      </c>
      <c r="I283" s="69">
        <v>59400</v>
      </c>
      <c r="J283" s="69">
        <v>61605</v>
      </c>
      <c r="K283" s="69">
        <v>61732</v>
      </c>
      <c r="L283" s="65">
        <f t="shared" si="239"/>
        <v>127</v>
      </c>
      <c r="M283" s="104">
        <f t="shared" si="240"/>
        <v>2.0615209804398993E-3</v>
      </c>
      <c r="N283" s="61">
        <f t="shared" si="241"/>
        <v>8.3150562349762258E-2</v>
      </c>
      <c r="O283" s="61">
        <f t="shared" si="242"/>
        <v>5.3411146377256746E-2</v>
      </c>
      <c r="P283" s="94"/>
    </row>
    <row r="284" spans="1:16" x14ac:dyDescent="0.2">
      <c r="A284" s="7" t="s">
        <v>79</v>
      </c>
      <c r="B284" s="6">
        <v>26250</v>
      </c>
      <c r="C284" s="6">
        <v>26317</v>
      </c>
      <c r="D284" s="6">
        <v>26657.75</v>
      </c>
      <c r="E284" s="6">
        <v>27924.75</v>
      </c>
      <c r="F284" s="41">
        <v>30288.75</v>
      </c>
      <c r="G284" s="41">
        <v>35370.5</v>
      </c>
      <c r="H284" s="41">
        <v>34097.5</v>
      </c>
      <c r="I284" s="41">
        <v>30758</v>
      </c>
      <c r="J284" s="41">
        <v>31738.5</v>
      </c>
      <c r="K284" s="41">
        <v>29210.5</v>
      </c>
      <c r="L284" s="27">
        <f t="shared" si="239"/>
        <v>-2528</v>
      </c>
      <c r="M284" s="103">
        <f t="shared" si="240"/>
        <v>-7.9650897175354854E-2</v>
      </c>
      <c r="N284" s="14">
        <f t="shared" si="241"/>
        <v>-0.17415642979318924</v>
      </c>
      <c r="O284" s="14">
        <f t="shared" si="242"/>
        <v>0.11278095238095238</v>
      </c>
      <c r="P284" s="44"/>
    </row>
    <row r="285" spans="1:16" x14ac:dyDescent="0.2">
      <c r="A285" s="62" t="s">
        <v>80</v>
      </c>
      <c r="B285" s="59">
        <v>11764</v>
      </c>
      <c r="C285" s="59">
        <v>12092.5</v>
      </c>
      <c r="D285" s="59">
        <v>12141.5</v>
      </c>
      <c r="E285" s="59">
        <v>12527.5</v>
      </c>
      <c r="F285" s="69">
        <v>13462</v>
      </c>
      <c r="G285" s="69">
        <v>15001.5</v>
      </c>
      <c r="H285" s="69">
        <v>13510.5</v>
      </c>
      <c r="I285" s="69">
        <v>12808</v>
      </c>
      <c r="J285" s="69">
        <v>13550</v>
      </c>
      <c r="K285" s="69">
        <v>12463</v>
      </c>
      <c r="L285" s="65">
        <f t="shared" si="239"/>
        <v>-1087</v>
      </c>
      <c r="M285" s="104">
        <f t="shared" si="240"/>
        <v>-8.0221402214022144E-2</v>
      </c>
      <c r="N285" s="61">
        <f t="shared" si="241"/>
        <v>-0.16921641169216411</v>
      </c>
      <c r="O285" s="61">
        <f t="shared" si="242"/>
        <v>5.9418565113906835E-2</v>
      </c>
      <c r="P285" s="94"/>
    </row>
    <row r="286" spans="1:16" ht="10.5" x14ac:dyDescent="0.25">
      <c r="B286" s="8">
        <f t="shared" ref="B286:K286" si="243">SUM(B287:B291)</f>
        <v>1</v>
      </c>
      <c r="C286" s="8">
        <f t="shared" ref="C286" si="244">SUM(C287:C291)</f>
        <v>0.99999999999999989</v>
      </c>
      <c r="D286" s="8">
        <f t="shared" si="243"/>
        <v>0.99999999999999989</v>
      </c>
      <c r="E286" s="8">
        <f t="shared" si="243"/>
        <v>1.0000000000000002</v>
      </c>
      <c r="F286" s="8">
        <f t="shared" si="243"/>
        <v>1</v>
      </c>
      <c r="G286" s="8">
        <f t="shared" si="243"/>
        <v>1</v>
      </c>
      <c r="H286" s="8">
        <f t="shared" si="243"/>
        <v>1</v>
      </c>
      <c r="I286" s="8">
        <f t="shared" si="243"/>
        <v>1</v>
      </c>
      <c r="J286" s="8">
        <f t="shared" si="243"/>
        <v>0.99999999999999989</v>
      </c>
      <c r="K286" s="8">
        <f t="shared" si="243"/>
        <v>1</v>
      </c>
      <c r="L286" s="51"/>
      <c r="M286" s="105"/>
      <c r="N286" s="15" t="s">
        <v>53</v>
      </c>
      <c r="O286" s="15"/>
    </row>
    <row r="287" spans="1:16" x14ac:dyDescent="0.2">
      <c r="A287" s="62" t="s">
        <v>67</v>
      </c>
      <c r="B287" s="63">
        <f>B281/B$280</f>
        <v>1.6010797691869538E-2</v>
      </c>
      <c r="C287" s="63">
        <f t="shared" ref="C287" si="245">C281/C$280</f>
        <v>1.613762655096293E-2</v>
      </c>
      <c r="D287" s="63">
        <f t="shared" ref="D287:K287" si="246">D281/D$280</f>
        <v>1.680645676552936E-2</v>
      </c>
      <c r="E287" s="63">
        <f t="shared" si="246"/>
        <v>1.27779572434694E-2</v>
      </c>
      <c r="F287" s="63">
        <f t="shared" si="246"/>
        <v>1.4408863783155191E-2</v>
      </c>
      <c r="G287" s="63">
        <f t="shared" si="246"/>
        <v>1.4899778075786525E-2</v>
      </c>
      <c r="H287" s="63">
        <f t="shared" si="246"/>
        <v>1.4675444058950864E-2</v>
      </c>
      <c r="I287" s="63">
        <f t="shared" si="246"/>
        <v>1.5119846222587406E-2</v>
      </c>
      <c r="J287" s="63">
        <f t="shared" si="246"/>
        <v>3.6447230684873667E-3</v>
      </c>
      <c r="K287" s="63">
        <f t="shared" si="246"/>
        <v>4.7052026736271903E-4</v>
      </c>
      <c r="L287" s="65"/>
      <c r="M287" s="104">
        <f t="shared" ref="M287:M291" si="247">IFERROR((K287-J287),"n/a")</f>
        <v>-3.1742028011246476E-3</v>
      </c>
      <c r="N287" s="61">
        <f t="shared" ref="N287:N291" si="248">IFERROR((K287-G287)/G287,"n/a")</f>
        <v>-0.96842098822080069</v>
      </c>
      <c r="O287" s="61">
        <f t="shared" ref="O287:O291" si="249">IFERROR((K287-B287)/B287,"n/a")</f>
        <v>-0.97061231573729434</v>
      </c>
      <c r="P287" s="94"/>
    </row>
    <row r="288" spans="1:16" x14ac:dyDescent="0.2">
      <c r="A288" s="7" t="s">
        <v>77</v>
      </c>
      <c r="B288" s="10">
        <f t="shared" ref="B288:K288" si="250">B282/B$280</f>
        <v>0.38580697887515786</v>
      </c>
      <c r="C288" s="10">
        <f t="shared" ref="C288" si="251">C282/C$280</f>
        <v>0.38537261170739134</v>
      </c>
      <c r="D288" s="10">
        <f t="shared" si="250"/>
        <v>0.37721024571512957</v>
      </c>
      <c r="E288" s="10">
        <f t="shared" si="250"/>
        <v>0.35159669845550268</v>
      </c>
      <c r="F288" s="10">
        <f t="shared" si="250"/>
        <v>0.35665619855757946</v>
      </c>
      <c r="G288" s="10">
        <f t="shared" si="250"/>
        <v>0.34801751658497798</v>
      </c>
      <c r="H288" s="10">
        <f t="shared" si="250"/>
        <v>0.35318328737063726</v>
      </c>
      <c r="I288" s="10">
        <f t="shared" si="250"/>
        <v>0.36733549445375729</v>
      </c>
      <c r="J288" s="10">
        <f t="shared" si="250"/>
        <v>0.36948929894059657</v>
      </c>
      <c r="K288" s="10">
        <f t="shared" si="250"/>
        <v>0.38365120749497095</v>
      </c>
      <c r="L288" s="27"/>
      <c r="M288" s="103">
        <f t="shared" si="247"/>
        <v>1.4161908554374381E-2</v>
      </c>
      <c r="N288" s="14">
        <f t="shared" si="248"/>
        <v>0.10239050970669181</v>
      </c>
      <c r="O288" s="14">
        <f t="shared" si="249"/>
        <v>-5.5876941015224352E-3</v>
      </c>
      <c r="P288" s="44"/>
    </row>
    <row r="289" spans="1:16" x14ac:dyDescent="0.2">
      <c r="A289" s="62" t="s">
        <v>78</v>
      </c>
      <c r="B289" s="63">
        <f t="shared" ref="B289:K289" si="252">B283/B$280</f>
        <v>0.36282473562990664</v>
      </c>
      <c r="C289" s="63">
        <f t="shared" ref="C289" si="253">C283/C$280</f>
        <v>0.36458856664383038</v>
      </c>
      <c r="D289" s="63">
        <f t="shared" si="252"/>
        <v>0.37211692339221292</v>
      </c>
      <c r="E289" s="63">
        <f t="shared" si="252"/>
        <v>0.38311087390428394</v>
      </c>
      <c r="F289" s="63">
        <f t="shared" si="252"/>
        <v>0.36045171910693274</v>
      </c>
      <c r="G289" s="63">
        <f t="shared" si="252"/>
        <v>0.33818520584360873</v>
      </c>
      <c r="H289" s="63">
        <f t="shared" si="252"/>
        <v>0.34979390920143522</v>
      </c>
      <c r="I289" s="63">
        <f t="shared" si="252"/>
        <v>0.35625500421328521</v>
      </c>
      <c r="J289" s="63">
        <f t="shared" si="252"/>
        <v>0.3612762101917365</v>
      </c>
      <c r="K289" s="63">
        <f t="shared" si="252"/>
        <v>0.36767287525108061</v>
      </c>
      <c r="L289" s="65"/>
      <c r="M289" s="104">
        <f t="shared" si="247"/>
        <v>6.3966650593441088E-3</v>
      </c>
      <c r="N289" s="61">
        <f t="shared" si="248"/>
        <v>8.719384792103603E-2</v>
      </c>
      <c r="O289" s="61">
        <f t="shared" si="249"/>
        <v>1.336220809961325E-2</v>
      </c>
      <c r="P289" s="94"/>
    </row>
    <row r="290" spans="1:16" x14ac:dyDescent="0.2">
      <c r="A290" s="7" t="s">
        <v>79</v>
      </c>
      <c r="B290" s="10">
        <f t="shared" ref="B290:K290" si="254">B284/B$280</f>
        <v>0.16252259838034622</v>
      </c>
      <c r="C290" s="10">
        <f t="shared" ref="C290" si="255">C284/C$280</f>
        <v>0.16026185582705335</v>
      </c>
      <c r="D290" s="10">
        <f t="shared" si="254"/>
        <v>0.16068226408725556</v>
      </c>
      <c r="E290" s="10">
        <f t="shared" si="254"/>
        <v>0.17431424598660095</v>
      </c>
      <c r="F290" s="10">
        <f t="shared" si="254"/>
        <v>0.18587158130836534</v>
      </c>
      <c r="G290" s="10">
        <f t="shared" si="254"/>
        <v>0.20988156130211363</v>
      </c>
      <c r="H290" s="10">
        <f t="shared" si="254"/>
        <v>0.20222103608812977</v>
      </c>
      <c r="I290" s="10">
        <f t="shared" si="254"/>
        <v>0.18447291952175465</v>
      </c>
      <c r="J290" s="10">
        <f t="shared" si="254"/>
        <v>0.18612718118935848</v>
      </c>
      <c r="K290" s="10">
        <f t="shared" si="254"/>
        <v>0.17397635784555321</v>
      </c>
      <c r="L290" s="27"/>
      <c r="M290" s="103">
        <f t="shared" si="247"/>
        <v>-1.2150823343805267E-2</v>
      </c>
      <c r="N290" s="14">
        <f t="shared" si="248"/>
        <v>-0.17107364379130355</v>
      </c>
      <c r="O290" s="14">
        <f t="shared" si="249"/>
        <v>7.0474872905995148E-2</v>
      </c>
      <c r="P290" s="44"/>
    </row>
    <row r="291" spans="1:16" x14ac:dyDescent="0.2">
      <c r="A291" s="62" t="s">
        <v>80</v>
      </c>
      <c r="B291" s="63">
        <f t="shared" ref="B291:K291" si="256">B285/B$280</f>
        <v>7.2834889422719734E-2</v>
      </c>
      <c r="C291" s="63">
        <f t="shared" ref="C291" si="257">C285/C$280</f>
        <v>7.3639339270761967E-2</v>
      </c>
      <c r="D291" s="63">
        <f t="shared" si="256"/>
        <v>7.3184110039872574E-2</v>
      </c>
      <c r="E291" s="63">
        <f t="shared" si="256"/>
        <v>7.8200224410143085E-2</v>
      </c>
      <c r="F291" s="63">
        <f t="shared" si="256"/>
        <v>8.2611637243967279E-2</v>
      </c>
      <c r="G291" s="63">
        <f t="shared" si="256"/>
        <v>8.9015938193513167E-2</v>
      </c>
      <c r="H291" s="63">
        <f t="shared" si="256"/>
        <v>8.0126323280846901E-2</v>
      </c>
      <c r="I291" s="63">
        <f t="shared" si="256"/>
        <v>7.6816735588615431E-2</v>
      </c>
      <c r="J291" s="63">
        <f t="shared" si="256"/>
        <v>7.9462586609821112E-2</v>
      </c>
      <c r="K291" s="63">
        <f t="shared" si="256"/>
        <v>7.4229039141032488E-2</v>
      </c>
      <c r="L291" s="65"/>
      <c r="M291" s="104">
        <f t="shared" si="247"/>
        <v>-5.2335474687886241E-3</v>
      </c>
      <c r="N291" s="61">
        <f t="shared" si="248"/>
        <v>-0.16611518512937765</v>
      </c>
      <c r="O291" s="61">
        <f t="shared" si="249"/>
        <v>1.9141234775841783E-2</v>
      </c>
      <c r="P291" s="94"/>
    </row>
    <row r="292" spans="1:16" x14ac:dyDescent="0.2">
      <c r="A292" s="57" t="s">
        <v>137</v>
      </c>
    </row>
    <row r="293" spans="1:16" x14ac:dyDescent="0.2">
      <c r="A293" s="7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4"/>
      <c r="N293" s="6"/>
      <c r="O293" s="6"/>
    </row>
    <row r="294" spans="1:16" ht="18" x14ac:dyDescent="0.4">
      <c r="A294" s="1" t="s">
        <v>103</v>
      </c>
    </row>
    <row r="295" spans="1:16" ht="12.5" x14ac:dyDescent="0.25">
      <c r="B295" s="3" t="s">
        <v>122</v>
      </c>
      <c r="C295" s="3"/>
      <c r="D295" s="3"/>
      <c r="E295" s="3"/>
      <c r="F295" s="3"/>
      <c r="G295" s="3"/>
      <c r="H295" s="3"/>
      <c r="I295" s="3"/>
      <c r="J295" s="3"/>
      <c r="K295" s="3"/>
    </row>
    <row r="296" spans="1:16" ht="12.65" customHeight="1" x14ac:dyDescent="0.25">
      <c r="A296" s="2"/>
      <c r="B296" s="55" t="s">
        <v>150</v>
      </c>
      <c r="C296" s="55"/>
      <c r="D296" s="3"/>
      <c r="E296" s="3"/>
      <c r="F296" s="3"/>
      <c r="G296" s="3"/>
      <c r="H296" s="3"/>
      <c r="I296" s="3"/>
      <c r="J296" s="3"/>
      <c r="K296" s="3"/>
      <c r="L296" s="25" t="s">
        <v>52</v>
      </c>
      <c r="M296" s="101" t="s">
        <v>158</v>
      </c>
      <c r="N296" s="3" t="str">
        <f>N$4</f>
        <v>pct chg 5/10 year</v>
      </c>
      <c r="O296" s="3"/>
      <c r="P296" s="87" t="str">
        <f>P$4</f>
        <v>10yr</v>
      </c>
    </row>
    <row r="297" spans="1:16" ht="10.5" x14ac:dyDescent="0.25">
      <c r="A297" s="4" t="s">
        <v>0</v>
      </c>
      <c r="B297" s="56">
        <f>B$5</f>
        <v>2017</v>
      </c>
      <c r="C297" s="56">
        <f t="shared" ref="C297:K297" si="258">C$5</f>
        <v>2018</v>
      </c>
      <c r="D297" s="56">
        <f t="shared" si="258"/>
        <v>2019</v>
      </c>
      <c r="E297" s="56" t="str">
        <f t="shared" si="258"/>
        <v>2020^</v>
      </c>
      <c r="F297" s="56">
        <f t="shared" si="258"/>
        <v>2021</v>
      </c>
      <c r="G297" s="56">
        <f t="shared" si="258"/>
        <v>2022</v>
      </c>
      <c r="H297" s="56">
        <f t="shared" si="258"/>
        <v>2023</v>
      </c>
      <c r="I297" s="56">
        <f t="shared" si="258"/>
        <v>2024</v>
      </c>
      <c r="J297" s="56">
        <f t="shared" si="258"/>
        <v>2025</v>
      </c>
      <c r="K297" s="56">
        <f t="shared" si="258"/>
        <v>2026</v>
      </c>
      <c r="L297" s="91" t="str">
        <f>L$5</f>
        <v>2025 to 2026</v>
      </c>
      <c r="M297" s="102"/>
      <c r="N297" s="92" t="str">
        <f>N$5</f>
        <v>2022-26</v>
      </c>
      <c r="O297" s="26" t="str">
        <f>O$5</f>
        <v>2017-26</v>
      </c>
      <c r="P297" s="56" t="str">
        <f>P$5</f>
        <v>trend</v>
      </c>
    </row>
    <row r="298" spans="1:16" ht="12.65" customHeight="1" x14ac:dyDescent="0.25">
      <c r="A298" s="5" t="s">
        <v>64</v>
      </c>
      <c r="B298" s="6">
        <v>2016</v>
      </c>
      <c r="C298" s="6">
        <v>2075</v>
      </c>
      <c r="D298" s="6">
        <v>2064</v>
      </c>
      <c r="E298" s="6">
        <v>2021</v>
      </c>
      <c r="F298" s="6">
        <v>1986</v>
      </c>
      <c r="G298" s="6">
        <v>1983</v>
      </c>
      <c r="H298" s="6">
        <v>2045</v>
      </c>
      <c r="I298" s="6">
        <v>2119</v>
      </c>
      <c r="J298" s="6">
        <v>1967</v>
      </c>
      <c r="K298" s="6">
        <v>1786</v>
      </c>
      <c r="L298" s="27">
        <f t="shared" ref="L298:L301" si="259">K298-J298</f>
        <v>-181</v>
      </c>
      <c r="M298" s="103">
        <f>IFERROR((K298-J298)/J298,"n/a")</f>
        <v>-9.2018301982714795E-2</v>
      </c>
      <c r="N298" s="24">
        <f t="shared" ref="N298:N301" si="260">IFERROR((K298-G298)/G298,"n/a")</f>
        <v>-9.934442763489662E-2</v>
      </c>
      <c r="O298" s="24">
        <f t="shared" ref="O298:O301" si="261">IFERROR((K298-B298)/B298,"n/a")</f>
        <v>-0.11408730158730158</v>
      </c>
      <c r="P298" s="44"/>
    </row>
    <row r="299" spans="1:16" ht="12" x14ac:dyDescent="0.2">
      <c r="A299" s="62" t="s">
        <v>84</v>
      </c>
      <c r="B299" s="59">
        <v>923</v>
      </c>
      <c r="C299" s="59">
        <v>908</v>
      </c>
      <c r="D299" s="59">
        <v>930</v>
      </c>
      <c r="E299" s="59">
        <v>924</v>
      </c>
      <c r="F299" s="59">
        <v>917</v>
      </c>
      <c r="G299" s="59">
        <v>876</v>
      </c>
      <c r="H299" s="59">
        <v>924</v>
      </c>
      <c r="I299" s="59">
        <v>926</v>
      </c>
      <c r="J299" s="59">
        <v>909</v>
      </c>
      <c r="K299" s="59">
        <v>852</v>
      </c>
      <c r="L299" s="65">
        <f t="shared" si="259"/>
        <v>-57</v>
      </c>
      <c r="M299" s="104">
        <f>IFERROR((K299-J299)/J299,"n/a")</f>
        <v>-6.2706270627062702E-2</v>
      </c>
      <c r="N299" s="61">
        <f t="shared" si="260"/>
        <v>-2.7397260273972601E-2</v>
      </c>
      <c r="O299" s="61">
        <f t="shared" si="261"/>
        <v>-7.6923076923076927E-2</v>
      </c>
      <c r="P299" s="94"/>
    </row>
    <row r="300" spans="1:16" x14ac:dyDescent="0.2">
      <c r="A300" s="7" t="s">
        <v>14</v>
      </c>
      <c r="B300" s="6">
        <v>644</v>
      </c>
      <c r="C300" s="6">
        <v>703</v>
      </c>
      <c r="D300" s="6">
        <v>665</v>
      </c>
      <c r="E300" s="6">
        <v>670</v>
      </c>
      <c r="F300" s="6">
        <v>669</v>
      </c>
      <c r="G300" s="6">
        <v>709</v>
      </c>
      <c r="H300" s="6">
        <v>750</v>
      </c>
      <c r="I300" s="6">
        <v>811</v>
      </c>
      <c r="J300" s="6">
        <v>721</v>
      </c>
      <c r="K300" s="6">
        <v>668</v>
      </c>
      <c r="L300" s="27">
        <f t="shared" si="259"/>
        <v>-53</v>
      </c>
      <c r="M300" s="103">
        <f>IFERROR((K300-J300)/J300,"n/a")</f>
        <v>-7.3509015256588067E-2</v>
      </c>
      <c r="N300" s="14">
        <f t="shared" si="260"/>
        <v>-5.7827926657263752E-2</v>
      </c>
      <c r="O300" s="14">
        <f t="shared" si="261"/>
        <v>3.7267080745341616E-2</v>
      </c>
      <c r="P300" s="44"/>
    </row>
    <row r="301" spans="1:16" x14ac:dyDescent="0.2">
      <c r="A301" s="62" t="s">
        <v>15</v>
      </c>
      <c r="B301" s="59">
        <v>449</v>
      </c>
      <c r="C301" s="59">
        <v>464</v>
      </c>
      <c r="D301" s="59">
        <v>469</v>
      </c>
      <c r="E301" s="59">
        <v>427</v>
      </c>
      <c r="F301" s="59">
        <v>400</v>
      </c>
      <c r="G301" s="59">
        <v>398</v>
      </c>
      <c r="H301" s="59">
        <v>371</v>
      </c>
      <c r="I301" s="59">
        <v>382</v>
      </c>
      <c r="J301" s="59">
        <v>337</v>
      </c>
      <c r="K301" s="59">
        <v>266</v>
      </c>
      <c r="L301" s="65">
        <f t="shared" si="259"/>
        <v>-71</v>
      </c>
      <c r="M301" s="104">
        <f>IFERROR((K301-J301)/J301,"n/a")</f>
        <v>-0.21068249258160238</v>
      </c>
      <c r="N301" s="61">
        <f t="shared" si="260"/>
        <v>-0.33165829145728642</v>
      </c>
      <c r="O301" s="61">
        <f t="shared" si="261"/>
        <v>-0.40757238307349664</v>
      </c>
      <c r="P301" s="94"/>
    </row>
    <row r="302" spans="1:16" ht="10.5" x14ac:dyDescent="0.25">
      <c r="B302" s="8">
        <f t="shared" ref="B302:K302" si="262">SUM(B303:B305)</f>
        <v>1</v>
      </c>
      <c r="C302" s="8">
        <f t="shared" ref="C302" si="263">SUM(C303:C305)</f>
        <v>1</v>
      </c>
      <c r="D302" s="8">
        <f t="shared" si="262"/>
        <v>1</v>
      </c>
      <c r="E302" s="8">
        <f t="shared" si="262"/>
        <v>1</v>
      </c>
      <c r="F302" s="8">
        <f t="shared" si="262"/>
        <v>1</v>
      </c>
      <c r="G302" s="8">
        <f t="shared" si="262"/>
        <v>1</v>
      </c>
      <c r="H302" s="8">
        <f t="shared" si="262"/>
        <v>1</v>
      </c>
      <c r="I302" s="8">
        <f t="shared" si="262"/>
        <v>1</v>
      </c>
      <c r="J302" s="8">
        <f t="shared" si="262"/>
        <v>1</v>
      </c>
      <c r="K302" s="8">
        <f t="shared" si="262"/>
        <v>1</v>
      </c>
      <c r="L302" s="51"/>
      <c r="M302" s="105"/>
      <c r="N302" s="15" t="s">
        <v>53</v>
      </c>
      <c r="O302" s="15"/>
    </row>
    <row r="303" spans="1:16" x14ac:dyDescent="0.2">
      <c r="A303" s="62" t="s">
        <v>13</v>
      </c>
      <c r="B303" s="63">
        <f>B299/B$298</f>
        <v>0.45783730158730157</v>
      </c>
      <c r="C303" s="63">
        <f t="shared" ref="C303" si="264">C299/C$298</f>
        <v>0.43759036144578312</v>
      </c>
      <c r="D303" s="63">
        <f t="shared" ref="D303:K303" si="265">D299/D$298</f>
        <v>0.45058139534883723</v>
      </c>
      <c r="E303" s="63">
        <f t="shared" si="265"/>
        <v>0.45719940623453736</v>
      </c>
      <c r="F303" s="63">
        <f t="shared" si="265"/>
        <v>0.46173212487411885</v>
      </c>
      <c r="G303" s="63">
        <f t="shared" si="265"/>
        <v>0.44175491679273826</v>
      </c>
      <c r="H303" s="63">
        <f t="shared" si="265"/>
        <v>0.45183374083129585</v>
      </c>
      <c r="I303" s="63">
        <f t="shared" si="265"/>
        <v>0.43699858423784804</v>
      </c>
      <c r="J303" s="63">
        <f t="shared" si="265"/>
        <v>0.4621250635485511</v>
      </c>
      <c r="K303" s="63">
        <f t="shared" si="265"/>
        <v>0.47704367301231804</v>
      </c>
      <c r="L303" s="65"/>
      <c r="M303" s="104">
        <f>IFERROR((K303-J303),"n/a")</f>
        <v>1.4918609463766941E-2</v>
      </c>
      <c r="N303" s="61">
        <f t="shared" ref="N303:N305" si="266">IFERROR((K303-G303)/G303,"n/a")</f>
        <v>7.98831091135008E-2</v>
      </c>
      <c r="O303" s="61">
        <f t="shared" ref="O303:O305" si="267">IFERROR((K303-B303)/B303,"n/a")</f>
        <v>4.195021104315623E-2</v>
      </c>
      <c r="P303" s="94"/>
    </row>
    <row r="304" spans="1:16" x14ac:dyDescent="0.2">
      <c r="A304" s="7" t="s">
        <v>14</v>
      </c>
      <c r="B304" s="10">
        <f t="shared" ref="B304:K304" si="268">B300/B$298</f>
        <v>0.31944444444444442</v>
      </c>
      <c r="C304" s="10">
        <f t="shared" ref="C304" si="269">C300/C$298</f>
        <v>0.33879518072289155</v>
      </c>
      <c r="D304" s="10">
        <f t="shared" si="268"/>
        <v>0.32218992248062017</v>
      </c>
      <c r="E304" s="10">
        <f t="shared" si="268"/>
        <v>0.33151904997525977</v>
      </c>
      <c r="F304" s="10">
        <f t="shared" si="268"/>
        <v>0.3368580060422961</v>
      </c>
      <c r="G304" s="10">
        <f t="shared" si="268"/>
        <v>0.35753908219868885</v>
      </c>
      <c r="H304" s="10">
        <f t="shared" si="268"/>
        <v>0.36674816625916873</v>
      </c>
      <c r="I304" s="10">
        <f t="shared" si="268"/>
        <v>0.38272770174610665</v>
      </c>
      <c r="J304" s="10">
        <f t="shared" si="268"/>
        <v>0.36654804270462632</v>
      </c>
      <c r="K304" s="10">
        <f t="shared" si="268"/>
        <v>0.37402015677491601</v>
      </c>
      <c r="L304" s="27"/>
      <c r="M304" s="103">
        <f>IFERROR((K304-J304),"n/a")</f>
        <v>7.4721140702896927E-3</v>
      </c>
      <c r="N304" s="14">
        <f t="shared" si="266"/>
        <v>4.6095868666655097E-2</v>
      </c>
      <c r="O304" s="14">
        <f t="shared" si="267"/>
        <v>0.17084570816495456</v>
      </c>
      <c r="P304" s="44"/>
    </row>
    <row r="305" spans="1:16" x14ac:dyDescent="0.2">
      <c r="A305" s="62" t="s">
        <v>15</v>
      </c>
      <c r="B305" s="63">
        <f t="shared" ref="B305:K305" si="270">B301/B$298</f>
        <v>0.22271825396825398</v>
      </c>
      <c r="C305" s="63">
        <f t="shared" ref="C305" si="271">C301/C$298</f>
        <v>0.2236144578313253</v>
      </c>
      <c r="D305" s="63">
        <f t="shared" si="270"/>
        <v>0.22722868217054262</v>
      </c>
      <c r="E305" s="63">
        <f t="shared" si="270"/>
        <v>0.21128154379020286</v>
      </c>
      <c r="F305" s="63">
        <f t="shared" si="270"/>
        <v>0.2014098690835851</v>
      </c>
      <c r="G305" s="63">
        <f t="shared" si="270"/>
        <v>0.20070600100857286</v>
      </c>
      <c r="H305" s="63">
        <f t="shared" si="270"/>
        <v>0.18141809290953545</v>
      </c>
      <c r="I305" s="63">
        <f t="shared" si="270"/>
        <v>0.18027371401604531</v>
      </c>
      <c r="J305" s="63">
        <f t="shared" si="270"/>
        <v>0.17132689374682258</v>
      </c>
      <c r="K305" s="63">
        <f t="shared" si="270"/>
        <v>0.14893617021276595</v>
      </c>
      <c r="L305" s="65"/>
      <c r="M305" s="104">
        <f>IFERROR((K305-J305),"n/a")</f>
        <v>-2.2390723534056634E-2</v>
      </c>
      <c r="N305" s="61">
        <f t="shared" si="266"/>
        <v>-0.25793862931679673</v>
      </c>
      <c r="O305" s="61">
        <f t="shared" si="267"/>
        <v>-0.33127991280860547</v>
      </c>
      <c r="P305" s="94"/>
    </row>
    <row r="306" spans="1:16" x14ac:dyDescent="0.2">
      <c r="A306" s="7"/>
      <c r="B306" s="6"/>
      <c r="C306" s="6"/>
      <c r="D306" s="6"/>
      <c r="E306" s="6"/>
      <c r="F306" s="6"/>
      <c r="G306" s="6"/>
      <c r="H306" s="6"/>
      <c r="I306" s="6"/>
      <c r="J306" s="6"/>
      <c r="K306" s="35"/>
      <c r="L306" s="6"/>
      <c r="M306" s="103"/>
      <c r="N306" s="6"/>
      <c r="O306" s="6"/>
    </row>
    <row r="307" spans="1:16" ht="12.65" customHeight="1" x14ac:dyDescent="0.25">
      <c r="A307" s="2"/>
      <c r="B307" s="3" t="s">
        <v>123</v>
      </c>
      <c r="C307" s="3"/>
      <c r="D307" s="3"/>
      <c r="E307" s="3"/>
      <c r="F307" s="3"/>
      <c r="G307" s="3"/>
      <c r="H307" s="3"/>
      <c r="I307" s="3"/>
      <c r="J307" s="3"/>
      <c r="K307" s="3"/>
      <c r="L307" s="25"/>
      <c r="M307" s="101"/>
      <c r="N307" s="3"/>
      <c r="O307" s="3"/>
    </row>
    <row r="308" spans="1:16" ht="12.65" customHeight="1" x14ac:dyDescent="0.25">
      <c r="A308" s="2"/>
      <c r="B308" s="55" t="s">
        <v>150</v>
      </c>
      <c r="C308" s="55"/>
      <c r="D308" s="3"/>
      <c r="E308" s="3"/>
      <c r="F308" s="3"/>
      <c r="G308" s="3"/>
      <c r="H308" s="3"/>
      <c r="I308" s="3"/>
      <c r="J308" s="3"/>
      <c r="K308" s="3"/>
      <c r="L308" s="25" t="s">
        <v>52</v>
      </c>
      <c r="M308" s="101" t="s">
        <v>158</v>
      </c>
      <c r="N308" s="3" t="str">
        <f>N$4</f>
        <v>pct chg 5/10 year</v>
      </c>
      <c r="O308" s="3"/>
      <c r="P308" s="87" t="str">
        <f>P$4</f>
        <v>10yr</v>
      </c>
    </row>
    <row r="309" spans="1:16" ht="10.5" x14ac:dyDescent="0.25">
      <c r="A309" s="4" t="s">
        <v>0</v>
      </c>
      <c r="B309" s="56">
        <f>B$5</f>
        <v>2017</v>
      </c>
      <c r="C309" s="56">
        <f t="shared" ref="C309:K309" si="272">C$5</f>
        <v>2018</v>
      </c>
      <c r="D309" s="56">
        <f t="shared" si="272"/>
        <v>2019</v>
      </c>
      <c r="E309" s="56" t="str">
        <f t="shared" si="272"/>
        <v>2020^</v>
      </c>
      <c r="F309" s="56">
        <f t="shared" si="272"/>
        <v>2021</v>
      </c>
      <c r="G309" s="56">
        <f t="shared" si="272"/>
        <v>2022</v>
      </c>
      <c r="H309" s="56">
        <f t="shared" si="272"/>
        <v>2023</v>
      </c>
      <c r="I309" s="56">
        <f t="shared" si="272"/>
        <v>2024</v>
      </c>
      <c r="J309" s="56">
        <f t="shared" si="272"/>
        <v>2025</v>
      </c>
      <c r="K309" s="56">
        <f t="shared" si="272"/>
        <v>2026</v>
      </c>
      <c r="L309" s="91" t="str">
        <f>L$5</f>
        <v>2025 to 2026</v>
      </c>
      <c r="M309" s="102"/>
      <c r="N309" s="92" t="str">
        <f>N$5</f>
        <v>2022-26</v>
      </c>
      <c r="O309" s="26" t="str">
        <f>O$5</f>
        <v>2017-26</v>
      </c>
      <c r="P309" s="56" t="str">
        <f>P$5</f>
        <v>trend</v>
      </c>
    </row>
    <row r="310" spans="1:16" ht="12.65" customHeight="1" x14ac:dyDescent="0.25">
      <c r="A310" s="5" t="s">
        <v>64</v>
      </c>
      <c r="B310" s="6">
        <v>3335</v>
      </c>
      <c r="C310" s="6">
        <v>3497</v>
      </c>
      <c r="D310" s="6">
        <v>3612</v>
      </c>
      <c r="E310" s="6">
        <v>3491</v>
      </c>
      <c r="F310" s="6">
        <v>3530</v>
      </c>
      <c r="G310" s="6">
        <v>3524</v>
      </c>
      <c r="H310" s="6">
        <v>3676</v>
      </c>
      <c r="I310" s="6">
        <v>3658</v>
      </c>
      <c r="J310" s="6">
        <v>3577</v>
      </c>
      <c r="K310" s="6">
        <v>3379</v>
      </c>
      <c r="L310" s="27">
        <f t="shared" ref="L310:L315" si="273">K310-J310</f>
        <v>-198</v>
      </c>
      <c r="M310" s="103">
        <f t="shared" ref="M310:M315" si="274">IFERROR((K310-J310)/J310,"n/a")</f>
        <v>-5.5353648308638523E-2</v>
      </c>
      <c r="N310" s="24">
        <f t="shared" ref="N310:N316" si="275">IFERROR((K310-G310)/G310,"n/a")</f>
        <v>-4.1146424517593642E-2</v>
      </c>
      <c r="O310" s="24">
        <f t="shared" ref="O310:O316" si="276">IFERROR((K310-B310)/B310,"n/a")</f>
        <v>1.3193403298350824E-2</v>
      </c>
      <c r="P310" s="44"/>
    </row>
    <row r="311" spans="1:16" ht="12" x14ac:dyDescent="0.2">
      <c r="A311" s="62" t="s">
        <v>85</v>
      </c>
      <c r="B311" s="59">
        <v>771</v>
      </c>
      <c r="C311" s="59">
        <v>818</v>
      </c>
      <c r="D311" s="59">
        <v>802</v>
      </c>
      <c r="E311" s="59">
        <v>794</v>
      </c>
      <c r="F311" s="59">
        <v>769</v>
      </c>
      <c r="G311" s="59">
        <v>769</v>
      </c>
      <c r="H311" s="59">
        <v>712</v>
      </c>
      <c r="I311" s="59">
        <v>760</v>
      </c>
      <c r="J311" s="59">
        <v>701</v>
      </c>
      <c r="K311" s="59">
        <v>667</v>
      </c>
      <c r="L311" s="65">
        <f t="shared" si="273"/>
        <v>-34</v>
      </c>
      <c r="M311" s="104">
        <f t="shared" si="274"/>
        <v>-4.850213980028531E-2</v>
      </c>
      <c r="N311" s="61">
        <f t="shared" si="275"/>
        <v>-0.13263979193758127</v>
      </c>
      <c r="O311" s="61">
        <f t="shared" si="276"/>
        <v>-0.13488975356679636</v>
      </c>
      <c r="P311" s="94"/>
    </row>
    <row r="312" spans="1:16" x14ac:dyDescent="0.2">
      <c r="A312" s="7" t="s">
        <v>41</v>
      </c>
      <c r="B312" s="6">
        <v>929</v>
      </c>
      <c r="C312" s="6">
        <v>959</v>
      </c>
      <c r="D312" s="6">
        <v>970</v>
      </c>
      <c r="E312" s="6">
        <v>981</v>
      </c>
      <c r="F312" s="6">
        <v>964</v>
      </c>
      <c r="G312" s="6">
        <v>979</v>
      </c>
      <c r="H312" s="6">
        <v>1091</v>
      </c>
      <c r="I312" s="6">
        <v>1153</v>
      </c>
      <c r="J312" s="6">
        <v>1059</v>
      </c>
      <c r="K312" s="6">
        <v>950</v>
      </c>
      <c r="L312" s="27">
        <f t="shared" si="273"/>
        <v>-109</v>
      </c>
      <c r="M312" s="103">
        <f t="shared" si="274"/>
        <v>-0.10292728989612843</v>
      </c>
      <c r="N312" s="14">
        <f t="shared" si="275"/>
        <v>-2.9622063329928498E-2</v>
      </c>
      <c r="O312" s="14">
        <f t="shared" si="276"/>
        <v>2.2604951560818085E-2</v>
      </c>
      <c r="P312" s="44"/>
    </row>
    <row r="313" spans="1:16" x14ac:dyDescent="0.2">
      <c r="A313" s="62" t="s">
        <v>16</v>
      </c>
      <c r="B313" s="59">
        <v>164</v>
      </c>
      <c r="C313" s="59">
        <v>157</v>
      </c>
      <c r="D313" s="59">
        <v>142</v>
      </c>
      <c r="E313" s="59">
        <v>125</v>
      </c>
      <c r="F313" s="59">
        <v>122</v>
      </c>
      <c r="G313" s="59">
        <v>125</v>
      </c>
      <c r="H313" s="59">
        <v>114</v>
      </c>
      <c r="I313" s="59">
        <v>97</v>
      </c>
      <c r="J313" s="59">
        <v>100</v>
      </c>
      <c r="K313" s="59">
        <v>69</v>
      </c>
      <c r="L313" s="65">
        <f t="shared" si="273"/>
        <v>-31</v>
      </c>
      <c r="M313" s="104">
        <f t="shared" si="274"/>
        <v>-0.31</v>
      </c>
      <c r="N313" s="61">
        <f t="shared" si="275"/>
        <v>-0.44800000000000001</v>
      </c>
      <c r="O313" s="61">
        <f t="shared" si="276"/>
        <v>-0.57926829268292679</v>
      </c>
      <c r="P313" s="94"/>
    </row>
    <row r="314" spans="1:16" x14ac:dyDescent="0.2">
      <c r="A314" s="7" t="s">
        <v>17</v>
      </c>
      <c r="B314" s="6">
        <v>67</v>
      </c>
      <c r="C314" s="6">
        <v>68</v>
      </c>
      <c r="D314" s="6">
        <v>74</v>
      </c>
      <c r="E314" s="6">
        <v>78</v>
      </c>
      <c r="F314" s="6">
        <v>61</v>
      </c>
      <c r="G314" s="6">
        <v>60</v>
      </c>
      <c r="H314" s="6">
        <v>63</v>
      </c>
      <c r="I314" s="6">
        <v>68</v>
      </c>
      <c r="J314" s="6">
        <v>53</v>
      </c>
      <c r="K314" s="6">
        <v>57</v>
      </c>
      <c r="L314" s="27">
        <f t="shared" si="273"/>
        <v>4</v>
      </c>
      <c r="M314" s="103">
        <f t="shared" si="274"/>
        <v>7.5471698113207544E-2</v>
      </c>
      <c r="N314" s="14">
        <f t="shared" si="275"/>
        <v>-0.05</v>
      </c>
      <c r="O314" s="14">
        <f t="shared" si="276"/>
        <v>-0.14925373134328357</v>
      </c>
      <c r="P314" s="44"/>
    </row>
    <row r="315" spans="1:16" x14ac:dyDescent="0.2">
      <c r="A315" s="62" t="s">
        <v>18</v>
      </c>
      <c r="B315" s="59">
        <v>27</v>
      </c>
      <c r="C315" s="59">
        <v>28</v>
      </c>
      <c r="D315" s="59">
        <v>34</v>
      </c>
      <c r="E315" s="59">
        <v>23</v>
      </c>
      <c r="F315" s="59">
        <v>20</v>
      </c>
      <c r="G315" s="59">
        <v>15</v>
      </c>
      <c r="H315" s="59">
        <v>19</v>
      </c>
      <c r="I315" s="59">
        <v>12</v>
      </c>
      <c r="J315" s="59">
        <v>13</v>
      </c>
      <c r="K315" s="59">
        <v>12</v>
      </c>
      <c r="L315" s="65">
        <f t="shared" si="273"/>
        <v>-1</v>
      </c>
      <c r="M315" s="104">
        <f t="shared" si="274"/>
        <v>-7.6923076923076927E-2</v>
      </c>
      <c r="N315" s="61">
        <f t="shared" si="275"/>
        <v>-0.2</v>
      </c>
      <c r="O315" s="61">
        <f t="shared" si="276"/>
        <v>-0.55555555555555558</v>
      </c>
      <c r="P315" s="94"/>
    </row>
    <row r="316" spans="1:16" x14ac:dyDescent="0.2">
      <c r="A316" s="7" t="s">
        <v>113</v>
      </c>
      <c r="B316" s="6">
        <v>1377</v>
      </c>
      <c r="C316" s="6">
        <v>1467</v>
      </c>
      <c r="D316" s="6">
        <v>1590</v>
      </c>
      <c r="E316" s="6">
        <v>1490</v>
      </c>
      <c r="F316" s="6">
        <v>1594</v>
      </c>
      <c r="G316" s="6">
        <v>1576</v>
      </c>
      <c r="H316" s="6">
        <v>1677</v>
      </c>
      <c r="I316" s="6">
        <v>1568</v>
      </c>
      <c r="J316" s="6">
        <v>1651</v>
      </c>
      <c r="K316" s="6">
        <v>1624</v>
      </c>
      <c r="L316" s="27">
        <f t="shared" ref="L316" si="277">K316-J316</f>
        <v>-27</v>
      </c>
      <c r="M316" s="103">
        <f t="shared" ref="M316" si="278">IFERROR((K316-J316)/J316,"n/a")</f>
        <v>-1.6353725015142338E-2</v>
      </c>
      <c r="N316" s="14">
        <f t="shared" si="275"/>
        <v>3.0456852791878174E-2</v>
      </c>
      <c r="O316" s="14">
        <f t="shared" si="276"/>
        <v>0.1793754538852578</v>
      </c>
      <c r="P316" s="44"/>
    </row>
    <row r="317" spans="1:16" ht="10.5" x14ac:dyDescent="0.25">
      <c r="B317" s="8">
        <f>SUM(B318:B323)</f>
        <v>1</v>
      </c>
      <c r="C317" s="8">
        <f t="shared" ref="C317" si="279">SUM(C318:C323)</f>
        <v>1</v>
      </c>
      <c r="D317" s="8">
        <f t="shared" ref="D317:K317" si="280">SUM(D318:D323)</f>
        <v>1</v>
      </c>
      <c r="E317" s="8">
        <f t="shared" si="280"/>
        <v>1</v>
      </c>
      <c r="F317" s="8">
        <f t="shared" si="280"/>
        <v>1</v>
      </c>
      <c r="G317" s="8">
        <f t="shared" si="280"/>
        <v>1</v>
      </c>
      <c r="H317" s="8">
        <f t="shared" si="280"/>
        <v>1</v>
      </c>
      <c r="I317" s="8">
        <f t="shared" si="280"/>
        <v>1</v>
      </c>
      <c r="J317" s="8">
        <f t="shared" si="280"/>
        <v>1</v>
      </c>
      <c r="K317" s="8">
        <f t="shared" si="280"/>
        <v>1</v>
      </c>
      <c r="L317" s="51"/>
      <c r="M317" s="105"/>
      <c r="N317" s="15" t="s">
        <v>53</v>
      </c>
      <c r="O317" s="15"/>
    </row>
    <row r="318" spans="1:16" x14ac:dyDescent="0.2">
      <c r="A318" s="62" t="s">
        <v>40</v>
      </c>
      <c r="B318" s="63">
        <f>B311/B$310</f>
        <v>0.23118440779610194</v>
      </c>
      <c r="C318" s="63">
        <f t="shared" ref="C318" si="281">C311/C$310</f>
        <v>0.23391478410065772</v>
      </c>
      <c r="D318" s="63">
        <f t="shared" ref="D318:K318" si="282">D311/D$310</f>
        <v>0.22203765227021041</v>
      </c>
      <c r="E318" s="63">
        <f t="shared" si="282"/>
        <v>0.22744199369808077</v>
      </c>
      <c r="F318" s="63">
        <f t="shared" si="282"/>
        <v>0.21784702549575072</v>
      </c>
      <c r="G318" s="63">
        <f t="shared" si="282"/>
        <v>0.21821793416572077</v>
      </c>
      <c r="H318" s="63">
        <f t="shared" si="282"/>
        <v>0.19368879216539717</v>
      </c>
      <c r="I318" s="63">
        <f t="shared" si="282"/>
        <v>0.2077638053581192</v>
      </c>
      <c r="J318" s="63">
        <f t="shared" si="282"/>
        <v>0.1959742801230081</v>
      </c>
      <c r="K318" s="63">
        <f t="shared" si="282"/>
        <v>0.19739567919502812</v>
      </c>
      <c r="L318" s="65"/>
      <c r="M318" s="104">
        <f t="shared" ref="M318:M323" si="283">IFERROR((K318-J318),"n/a")</f>
        <v>1.4213990720200187E-3</v>
      </c>
      <c r="N318" s="61">
        <f t="shared" ref="N318:N323" si="284">IFERROR((K318-G318)/G318,"n/a")</f>
        <v>-9.5419540333837316E-2</v>
      </c>
      <c r="O318" s="61">
        <f t="shared" ref="O318:O323" si="285">IFERROR((K318-B318)/B318,"n/a")</f>
        <v>-0.14615487663369806</v>
      </c>
      <c r="P318" s="94"/>
    </row>
    <row r="319" spans="1:16" x14ac:dyDescent="0.2">
      <c r="A319" s="7" t="s">
        <v>41</v>
      </c>
      <c r="B319" s="10">
        <f t="shared" ref="B319:K319" si="286">B312/B$310</f>
        <v>0.27856071964017992</v>
      </c>
      <c r="C319" s="10">
        <f t="shared" ref="C319" si="287">C312/C$310</f>
        <v>0.27423505862167574</v>
      </c>
      <c r="D319" s="10">
        <f t="shared" si="286"/>
        <v>0.26854928017718716</v>
      </c>
      <c r="E319" s="10">
        <f t="shared" si="286"/>
        <v>0.28100830707533658</v>
      </c>
      <c r="F319" s="10">
        <f t="shared" si="286"/>
        <v>0.27308781869688387</v>
      </c>
      <c r="G319" s="10">
        <f t="shared" si="286"/>
        <v>0.27780930760499434</v>
      </c>
      <c r="H319" s="10">
        <f t="shared" si="286"/>
        <v>0.29678998911860716</v>
      </c>
      <c r="I319" s="10">
        <f t="shared" si="286"/>
        <v>0.31519956260251503</v>
      </c>
      <c r="J319" s="10">
        <f t="shared" si="286"/>
        <v>0.2960581492871121</v>
      </c>
      <c r="K319" s="10">
        <f t="shared" si="286"/>
        <v>0.2811482687185558</v>
      </c>
      <c r="L319" s="27"/>
      <c r="M319" s="103">
        <f t="shared" si="283"/>
        <v>-1.49098805685563E-2</v>
      </c>
      <c r="N319" s="14">
        <f t="shared" si="284"/>
        <v>1.2018895775475597E-2</v>
      </c>
      <c r="O319" s="14">
        <f t="shared" si="285"/>
        <v>9.2889948077325857E-3</v>
      </c>
      <c r="P319" s="44"/>
    </row>
    <row r="320" spans="1:16" x14ac:dyDescent="0.2">
      <c r="A320" s="62" t="s">
        <v>16</v>
      </c>
      <c r="B320" s="63">
        <f t="shared" ref="B320:K320" si="288">B313/B$310</f>
        <v>4.9175412293853075E-2</v>
      </c>
      <c r="C320" s="63">
        <f t="shared" ref="C320" si="289">C313/C$310</f>
        <v>4.4895624821275376E-2</v>
      </c>
      <c r="D320" s="63">
        <f t="shared" si="288"/>
        <v>3.9313399778516056E-2</v>
      </c>
      <c r="E320" s="63">
        <f t="shared" si="288"/>
        <v>3.5806359209395587E-2</v>
      </c>
      <c r="F320" s="63">
        <f t="shared" si="288"/>
        <v>3.4560906515580733E-2</v>
      </c>
      <c r="G320" s="63">
        <f t="shared" si="288"/>
        <v>3.5471055618615209E-2</v>
      </c>
      <c r="H320" s="63">
        <f t="shared" si="288"/>
        <v>3.1011969532100107E-2</v>
      </c>
      <c r="I320" s="63">
        <f t="shared" si="288"/>
        <v>2.6517222525970476E-2</v>
      </c>
      <c r="J320" s="63">
        <f t="shared" si="288"/>
        <v>2.7956388034665922E-2</v>
      </c>
      <c r="K320" s="63">
        <f t="shared" si="288"/>
        <v>2.0420242675347738E-2</v>
      </c>
      <c r="L320" s="65"/>
      <c r="M320" s="104">
        <f t="shared" si="283"/>
        <v>-7.5361453593181839E-3</v>
      </c>
      <c r="N320" s="61">
        <f t="shared" si="284"/>
        <v>-0.42431251849659657</v>
      </c>
      <c r="O320" s="61">
        <f t="shared" si="285"/>
        <v>-0.58474689437631278</v>
      </c>
      <c r="P320" s="94"/>
    </row>
    <row r="321" spans="1:16" x14ac:dyDescent="0.2">
      <c r="A321" s="7" t="s">
        <v>17</v>
      </c>
      <c r="B321" s="10">
        <f t="shared" ref="B321:K321" si="290">B314/B$310</f>
        <v>2.0089955022488757E-2</v>
      </c>
      <c r="C321" s="10">
        <f t="shared" ref="C321" si="291">C314/C$310</f>
        <v>1.9445238776093794E-2</v>
      </c>
      <c r="D321" s="10">
        <f t="shared" si="290"/>
        <v>2.0487264673311186E-2</v>
      </c>
      <c r="E321" s="10">
        <f t="shared" si="290"/>
        <v>2.2343168146662849E-2</v>
      </c>
      <c r="F321" s="10">
        <f t="shared" si="290"/>
        <v>1.7280453257790367E-2</v>
      </c>
      <c r="G321" s="10">
        <f t="shared" si="290"/>
        <v>1.70261066969353E-2</v>
      </c>
      <c r="H321" s="10">
        <f t="shared" si="290"/>
        <v>1.7138193688792165E-2</v>
      </c>
      <c r="I321" s="10">
        <f t="shared" si="290"/>
        <v>1.8589393110989613E-2</v>
      </c>
      <c r="J321" s="10">
        <f t="shared" si="290"/>
        <v>1.4816885658372938E-2</v>
      </c>
      <c r="K321" s="10">
        <f t="shared" si="290"/>
        <v>1.6868896123113347E-2</v>
      </c>
      <c r="L321" s="27"/>
      <c r="M321" s="103">
        <f t="shared" si="283"/>
        <v>2.0520104647404093E-3</v>
      </c>
      <c r="N321" s="14">
        <f t="shared" si="284"/>
        <v>-9.2335010358093814E-3</v>
      </c>
      <c r="O321" s="14">
        <f t="shared" si="285"/>
        <v>-0.16033181237935806</v>
      </c>
      <c r="P321" s="44"/>
    </row>
    <row r="322" spans="1:16" x14ac:dyDescent="0.2">
      <c r="A322" s="62" t="s">
        <v>18</v>
      </c>
      <c r="B322" s="63">
        <f t="shared" ref="B322:K323" si="292">B315/B$310</f>
        <v>8.095952023988006E-3</v>
      </c>
      <c r="C322" s="63">
        <f t="shared" ref="C322" si="293">C315/C$310</f>
        <v>8.0068630254503861E-3</v>
      </c>
      <c r="D322" s="63">
        <f t="shared" si="292"/>
        <v>9.4130675526024367E-3</v>
      </c>
      <c r="E322" s="63">
        <f t="shared" si="292"/>
        <v>6.5883700945287881E-3</v>
      </c>
      <c r="F322" s="63">
        <f t="shared" si="292"/>
        <v>5.6657223796033997E-3</v>
      </c>
      <c r="G322" s="63">
        <f t="shared" si="292"/>
        <v>4.2565266742338251E-3</v>
      </c>
      <c r="H322" s="63">
        <f t="shared" si="292"/>
        <v>5.1686615886833518E-3</v>
      </c>
      <c r="I322" s="63">
        <f t="shared" si="292"/>
        <v>3.2804811372334607E-3</v>
      </c>
      <c r="J322" s="63">
        <f t="shared" si="292"/>
        <v>3.6343304445065699E-3</v>
      </c>
      <c r="K322" s="63">
        <f t="shared" si="292"/>
        <v>3.5513465522343888E-3</v>
      </c>
      <c r="L322" s="65"/>
      <c r="M322" s="104">
        <f t="shared" si="283"/>
        <v>-8.2983892272181069E-5</v>
      </c>
      <c r="N322" s="61">
        <f t="shared" si="284"/>
        <v>-0.16567031666173423</v>
      </c>
      <c r="O322" s="61">
        <f t="shared" si="285"/>
        <v>-0.56134293512215971</v>
      </c>
      <c r="P322" s="94"/>
    </row>
    <row r="323" spans="1:16" x14ac:dyDescent="0.2">
      <c r="A323" s="7" t="s">
        <v>113</v>
      </c>
      <c r="B323" s="10">
        <f t="shared" si="292"/>
        <v>0.41289355322338833</v>
      </c>
      <c r="C323" s="10">
        <f t="shared" ref="C323" si="294">C316/C$310</f>
        <v>0.41950243065484699</v>
      </c>
      <c r="D323" s="10">
        <f t="shared" si="292"/>
        <v>0.44019933554817275</v>
      </c>
      <c r="E323" s="10">
        <f t="shared" si="292"/>
        <v>0.42681180177599543</v>
      </c>
      <c r="F323" s="10">
        <f t="shared" si="292"/>
        <v>0.45155807365439093</v>
      </c>
      <c r="G323" s="10">
        <f t="shared" si="292"/>
        <v>0.44721906923950056</v>
      </c>
      <c r="H323" s="10">
        <f t="shared" si="292"/>
        <v>0.45620239390642003</v>
      </c>
      <c r="I323" s="10">
        <f t="shared" si="292"/>
        <v>0.42864953526517224</v>
      </c>
      <c r="J323" s="10">
        <f t="shared" si="292"/>
        <v>0.46155996645233438</v>
      </c>
      <c r="K323" s="10">
        <f t="shared" si="292"/>
        <v>0.48061556673572065</v>
      </c>
      <c r="L323" s="27"/>
      <c r="M323" s="103">
        <f t="shared" si="283"/>
        <v>1.9055600283386265E-2</v>
      </c>
      <c r="N323" s="14">
        <f t="shared" si="284"/>
        <v>7.4675924604492128E-2</v>
      </c>
      <c r="O323" s="14">
        <f t="shared" si="285"/>
        <v>0.16401809372812509</v>
      </c>
      <c r="P323" s="44"/>
    </row>
    <row r="324" spans="1:16" ht="12" x14ac:dyDescent="0.2">
      <c r="A324" s="11" t="s">
        <v>51</v>
      </c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34"/>
      <c r="M324" s="14"/>
      <c r="N324" s="14"/>
      <c r="O324" s="14"/>
    </row>
    <row r="325" spans="1:16" ht="12" x14ac:dyDescent="0.2">
      <c r="A325" s="11" t="s">
        <v>93</v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34"/>
      <c r="M325" s="14"/>
      <c r="N325" s="14"/>
      <c r="O325" s="14"/>
    </row>
    <row r="326" spans="1:16" x14ac:dyDescent="0.2">
      <c r="A326" s="57" t="s">
        <v>137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4"/>
      <c r="N326" s="6"/>
      <c r="O326" s="6"/>
    </row>
    <row r="327" spans="1:16" x14ac:dyDescent="0.2">
      <c r="A327" s="57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4"/>
      <c r="N327" s="6"/>
      <c r="O327" s="6"/>
    </row>
    <row r="328" spans="1:16" ht="18" x14ac:dyDescent="0.4">
      <c r="A328" s="1" t="s">
        <v>94</v>
      </c>
    </row>
    <row r="329" spans="1:16" ht="18" x14ac:dyDescent="0.4">
      <c r="A329" s="98"/>
      <c r="B329" s="3" t="s">
        <v>124</v>
      </c>
      <c r="C329" s="16"/>
      <c r="D329" s="16"/>
      <c r="E329" s="16"/>
      <c r="F329" s="16"/>
      <c r="G329" s="16"/>
      <c r="H329" s="16"/>
      <c r="I329" s="16"/>
      <c r="J329" s="16"/>
      <c r="K329" s="16"/>
    </row>
    <row r="330" spans="1:16" ht="12.65" customHeight="1" x14ac:dyDescent="0.25">
      <c r="A330" s="2"/>
      <c r="B330" s="55" t="s">
        <v>150</v>
      </c>
      <c r="C330" s="55"/>
      <c r="D330" s="3"/>
      <c r="E330" s="3"/>
      <c r="F330" s="3"/>
      <c r="G330" s="3"/>
      <c r="H330" s="3"/>
      <c r="I330" s="3"/>
      <c r="J330" s="3"/>
      <c r="K330" s="3"/>
      <c r="L330" s="25" t="s">
        <v>52</v>
      </c>
      <c r="M330" s="101" t="s">
        <v>158</v>
      </c>
      <c r="N330" s="3" t="str">
        <f>N$4</f>
        <v>pct chg 5/10 year</v>
      </c>
      <c r="O330" s="3"/>
      <c r="P330" s="87" t="str">
        <f>P$4</f>
        <v>10yr</v>
      </c>
    </row>
    <row r="331" spans="1:16" ht="10.5" x14ac:dyDescent="0.25">
      <c r="A331" s="4" t="s">
        <v>0</v>
      </c>
      <c r="B331" s="56">
        <f>B$5</f>
        <v>2017</v>
      </c>
      <c r="C331" s="56">
        <f t="shared" ref="C331:K331" si="295">C$5</f>
        <v>2018</v>
      </c>
      <c r="D331" s="56">
        <f t="shared" si="295"/>
        <v>2019</v>
      </c>
      <c r="E331" s="56" t="str">
        <f t="shared" si="295"/>
        <v>2020^</v>
      </c>
      <c r="F331" s="56">
        <f t="shared" si="295"/>
        <v>2021</v>
      </c>
      <c r="G331" s="56">
        <f t="shared" si="295"/>
        <v>2022</v>
      </c>
      <c r="H331" s="56">
        <f t="shared" si="295"/>
        <v>2023</v>
      </c>
      <c r="I331" s="56">
        <f t="shared" si="295"/>
        <v>2024</v>
      </c>
      <c r="J331" s="56">
        <f t="shared" si="295"/>
        <v>2025</v>
      </c>
      <c r="K331" s="56">
        <f t="shared" si="295"/>
        <v>2026</v>
      </c>
      <c r="L331" s="91" t="str">
        <f>L$5</f>
        <v>2025 to 2026</v>
      </c>
      <c r="M331" s="102"/>
      <c r="N331" s="92" t="str">
        <f>N$5</f>
        <v>2022-26</v>
      </c>
      <c r="O331" s="26" t="str">
        <f>O$5</f>
        <v>2017-26</v>
      </c>
      <c r="P331" s="56" t="str">
        <f>P$5</f>
        <v>trend</v>
      </c>
    </row>
    <row r="332" spans="1:16" ht="12.65" customHeight="1" x14ac:dyDescent="0.25">
      <c r="A332" s="5" t="s">
        <v>38</v>
      </c>
      <c r="B332" s="6">
        <v>3335</v>
      </c>
      <c r="C332" s="6">
        <v>3497</v>
      </c>
      <c r="D332" s="6">
        <v>3612</v>
      </c>
      <c r="E332" s="6">
        <v>3491</v>
      </c>
      <c r="F332" s="6">
        <v>3530</v>
      </c>
      <c r="G332" s="6">
        <v>3524</v>
      </c>
      <c r="H332" s="6">
        <v>3676</v>
      </c>
      <c r="I332" s="6">
        <v>3658</v>
      </c>
      <c r="J332" s="6">
        <v>3577</v>
      </c>
      <c r="K332" s="6">
        <v>3379</v>
      </c>
      <c r="L332" s="27">
        <f t="shared" ref="L332:L343" si="296">K332-J332</f>
        <v>-198</v>
      </c>
      <c r="M332" s="106">
        <f t="shared" ref="M332:M343" si="297">IFERROR((K332-J332)/J332,"n/a")</f>
        <v>-5.5353648308638523E-2</v>
      </c>
      <c r="N332" s="24">
        <f t="shared" ref="N332:N343" si="298">IFERROR((K332-G332)/G332,"n/a")</f>
        <v>-4.1146424517593642E-2</v>
      </c>
      <c r="O332" s="24">
        <f t="shared" ref="O332:O343" si="299">IFERROR((K332-B332)/B332,"n/a")</f>
        <v>1.3193403298350824E-2</v>
      </c>
      <c r="P332" s="44"/>
    </row>
    <row r="333" spans="1:16" x14ac:dyDescent="0.2">
      <c r="A333" s="62" t="s">
        <v>19</v>
      </c>
      <c r="B333" s="59">
        <v>148</v>
      </c>
      <c r="C333" s="59">
        <v>169</v>
      </c>
      <c r="D333" s="59">
        <v>163</v>
      </c>
      <c r="E333" s="59">
        <v>174</v>
      </c>
      <c r="F333" s="59">
        <v>147</v>
      </c>
      <c r="G333" s="59">
        <v>147</v>
      </c>
      <c r="H333" s="59">
        <v>151</v>
      </c>
      <c r="I333" s="59">
        <v>143</v>
      </c>
      <c r="J333" s="59">
        <v>141</v>
      </c>
      <c r="K333" s="59">
        <v>126</v>
      </c>
      <c r="L333" s="65">
        <f t="shared" si="296"/>
        <v>-15</v>
      </c>
      <c r="M333" s="104">
        <f t="shared" si="297"/>
        <v>-0.10638297872340426</v>
      </c>
      <c r="N333" s="61">
        <f t="shared" si="298"/>
        <v>-0.14285714285714285</v>
      </c>
      <c r="O333" s="61">
        <f t="shared" si="299"/>
        <v>-0.14864864864864866</v>
      </c>
      <c r="P333" s="94"/>
    </row>
    <row r="334" spans="1:16" x14ac:dyDescent="0.2">
      <c r="A334" s="7" t="s">
        <v>20</v>
      </c>
      <c r="B334" s="6">
        <v>181</v>
      </c>
      <c r="C334" s="6">
        <v>181</v>
      </c>
      <c r="D334" s="6">
        <v>188</v>
      </c>
      <c r="E334" s="6">
        <v>171</v>
      </c>
      <c r="F334" s="6">
        <v>170</v>
      </c>
      <c r="G334" s="6">
        <v>165</v>
      </c>
      <c r="H334" s="6">
        <v>165</v>
      </c>
      <c r="I334" s="6">
        <v>174</v>
      </c>
      <c r="J334" s="6">
        <v>157</v>
      </c>
      <c r="K334" s="6">
        <v>140</v>
      </c>
      <c r="L334" s="27">
        <f t="shared" si="296"/>
        <v>-17</v>
      </c>
      <c r="M334" s="103">
        <f t="shared" si="297"/>
        <v>-0.10828025477707007</v>
      </c>
      <c r="N334" s="14">
        <f t="shared" si="298"/>
        <v>-0.15151515151515152</v>
      </c>
      <c r="O334" s="14">
        <f t="shared" si="299"/>
        <v>-0.22651933701657459</v>
      </c>
      <c r="P334" s="44"/>
    </row>
    <row r="335" spans="1:16" x14ac:dyDescent="0.2">
      <c r="A335" s="62" t="s">
        <v>21</v>
      </c>
      <c r="B335" s="59">
        <v>169</v>
      </c>
      <c r="C335" s="59">
        <v>176</v>
      </c>
      <c r="D335" s="59">
        <v>175</v>
      </c>
      <c r="E335" s="59">
        <v>157</v>
      </c>
      <c r="F335" s="59">
        <v>153</v>
      </c>
      <c r="G335" s="59">
        <v>165</v>
      </c>
      <c r="H335" s="59">
        <v>150</v>
      </c>
      <c r="I335" s="59">
        <v>168</v>
      </c>
      <c r="J335" s="59">
        <v>146</v>
      </c>
      <c r="K335" s="59">
        <v>139</v>
      </c>
      <c r="L335" s="65">
        <f t="shared" si="296"/>
        <v>-7</v>
      </c>
      <c r="M335" s="104">
        <f t="shared" si="297"/>
        <v>-4.7945205479452052E-2</v>
      </c>
      <c r="N335" s="61">
        <f t="shared" si="298"/>
        <v>-0.15757575757575756</v>
      </c>
      <c r="O335" s="61">
        <f t="shared" si="299"/>
        <v>-0.17751479289940827</v>
      </c>
      <c r="P335" s="94"/>
    </row>
    <row r="336" spans="1:16" x14ac:dyDescent="0.2">
      <c r="A336" s="7" t="s">
        <v>22</v>
      </c>
      <c r="B336" s="6">
        <v>175</v>
      </c>
      <c r="C336" s="6">
        <v>191</v>
      </c>
      <c r="D336" s="6">
        <v>176</v>
      </c>
      <c r="E336" s="6">
        <v>141</v>
      </c>
      <c r="F336" s="6">
        <v>139</v>
      </c>
      <c r="G336" s="6">
        <v>132</v>
      </c>
      <c r="H336" s="6">
        <v>131</v>
      </c>
      <c r="I336" s="6">
        <v>145</v>
      </c>
      <c r="J336" s="6">
        <v>141</v>
      </c>
      <c r="K336" s="6">
        <v>123</v>
      </c>
      <c r="L336" s="27">
        <f t="shared" si="296"/>
        <v>-18</v>
      </c>
      <c r="M336" s="103">
        <f t="shared" si="297"/>
        <v>-0.1276595744680851</v>
      </c>
      <c r="N336" s="14">
        <f t="shared" si="298"/>
        <v>-6.8181818181818177E-2</v>
      </c>
      <c r="O336" s="14">
        <f t="shared" si="299"/>
        <v>-0.29714285714285715</v>
      </c>
      <c r="P336" s="44"/>
    </row>
    <row r="337" spans="1:16" x14ac:dyDescent="0.2">
      <c r="A337" s="62" t="s">
        <v>23</v>
      </c>
      <c r="B337" s="59">
        <v>98</v>
      </c>
      <c r="C337" s="59">
        <v>101</v>
      </c>
      <c r="D337" s="59">
        <v>100</v>
      </c>
      <c r="E337" s="59">
        <v>151</v>
      </c>
      <c r="F337" s="59">
        <v>160</v>
      </c>
      <c r="G337" s="59">
        <v>160</v>
      </c>
      <c r="H337" s="59">
        <v>115</v>
      </c>
      <c r="I337" s="59">
        <v>130</v>
      </c>
      <c r="J337" s="59">
        <v>116</v>
      </c>
      <c r="K337" s="59">
        <v>139</v>
      </c>
      <c r="L337" s="65">
        <f t="shared" si="296"/>
        <v>23</v>
      </c>
      <c r="M337" s="104">
        <f t="shared" si="297"/>
        <v>0.19827586206896552</v>
      </c>
      <c r="N337" s="61">
        <f t="shared" si="298"/>
        <v>-0.13125000000000001</v>
      </c>
      <c r="O337" s="61">
        <f t="shared" si="299"/>
        <v>0.41836734693877553</v>
      </c>
      <c r="P337" s="94"/>
    </row>
    <row r="338" spans="1:16" x14ac:dyDescent="0.2">
      <c r="A338" s="7" t="s">
        <v>24</v>
      </c>
      <c r="B338" s="6">
        <v>27</v>
      </c>
      <c r="C338" s="6">
        <v>28</v>
      </c>
      <c r="D338" s="6">
        <v>34</v>
      </c>
      <c r="E338" s="6">
        <v>23</v>
      </c>
      <c r="F338" s="6">
        <v>20</v>
      </c>
      <c r="G338" s="6">
        <v>15</v>
      </c>
      <c r="H338" s="6">
        <v>19</v>
      </c>
      <c r="I338" s="6">
        <v>12</v>
      </c>
      <c r="J338" s="6">
        <v>13</v>
      </c>
      <c r="K338" s="6">
        <v>12</v>
      </c>
      <c r="L338" s="27">
        <f t="shared" si="296"/>
        <v>-1</v>
      </c>
      <c r="M338" s="103">
        <f t="shared" si="297"/>
        <v>-7.6923076923076927E-2</v>
      </c>
      <c r="N338" s="14">
        <f t="shared" si="298"/>
        <v>-0.2</v>
      </c>
      <c r="O338" s="14">
        <f t="shared" si="299"/>
        <v>-0.55555555555555558</v>
      </c>
      <c r="P338" s="44"/>
    </row>
    <row r="339" spans="1:16" x14ac:dyDescent="0.2">
      <c r="A339" s="62" t="s">
        <v>153</v>
      </c>
      <c r="B339" s="59">
        <v>388</v>
      </c>
      <c r="C339" s="59">
        <v>419</v>
      </c>
      <c r="D339" s="59">
        <v>410</v>
      </c>
      <c r="E339" s="59">
        <v>437</v>
      </c>
      <c r="F339" s="59">
        <v>425</v>
      </c>
      <c r="G339" s="59">
        <v>439</v>
      </c>
      <c r="H339" s="59">
        <v>463</v>
      </c>
      <c r="I339" s="59">
        <v>498</v>
      </c>
      <c r="J339" s="59">
        <v>454</v>
      </c>
      <c r="K339" s="59">
        <v>433</v>
      </c>
      <c r="L339" s="65">
        <f t="shared" si="296"/>
        <v>-21</v>
      </c>
      <c r="M339" s="104">
        <f t="shared" si="297"/>
        <v>-4.6255506607929514E-2</v>
      </c>
      <c r="N339" s="61">
        <f t="shared" si="298"/>
        <v>-1.366742596810934E-2</v>
      </c>
      <c r="O339" s="61">
        <f t="shared" si="299"/>
        <v>0.11597938144329897</v>
      </c>
      <c r="P339" s="94"/>
    </row>
    <row r="340" spans="1:16" x14ac:dyDescent="0.2">
      <c r="A340" s="7" t="s">
        <v>26</v>
      </c>
      <c r="B340" s="6">
        <v>515</v>
      </c>
      <c r="C340" s="6">
        <v>510</v>
      </c>
      <c r="D340" s="6">
        <v>542</v>
      </c>
      <c r="E340" s="6">
        <v>536</v>
      </c>
      <c r="F340" s="6">
        <v>527</v>
      </c>
      <c r="G340" s="6">
        <v>528</v>
      </c>
      <c r="H340" s="6">
        <v>565</v>
      </c>
      <c r="I340" s="6">
        <v>594</v>
      </c>
      <c r="J340" s="6">
        <v>552</v>
      </c>
      <c r="K340" s="6">
        <v>467</v>
      </c>
      <c r="L340" s="27">
        <f t="shared" si="296"/>
        <v>-85</v>
      </c>
      <c r="M340" s="103">
        <f t="shared" si="297"/>
        <v>-0.1539855072463768</v>
      </c>
      <c r="N340" s="14">
        <f t="shared" si="298"/>
        <v>-0.11553030303030302</v>
      </c>
      <c r="O340" s="14">
        <f t="shared" si="299"/>
        <v>-9.3203883495145634E-2</v>
      </c>
      <c r="P340" s="44"/>
    </row>
    <row r="341" spans="1:16" x14ac:dyDescent="0.2">
      <c r="A341" s="62" t="s">
        <v>25</v>
      </c>
      <c r="B341" s="59">
        <v>140</v>
      </c>
      <c r="C341" s="59">
        <v>129</v>
      </c>
      <c r="D341" s="59">
        <v>117</v>
      </c>
      <c r="E341" s="59">
        <v>103</v>
      </c>
      <c r="F341" s="59">
        <v>107</v>
      </c>
      <c r="G341" s="59">
        <v>106</v>
      </c>
      <c r="H341" s="59">
        <v>95</v>
      </c>
      <c r="I341" s="59">
        <v>77</v>
      </c>
      <c r="J341" s="59">
        <v>79</v>
      </c>
      <c r="K341" s="59">
        <v>53</v>
      </c>
      <c r="L341" s="65">
        <f t="shared" si="296"/>
        <v>-26</v>
      </c>
      <c r="M341" s="104">
        <f t="shared" si="297"/>
        <v>-0.32911392405063289</v>
      </c>
      <c r="N341" s="61">
        <f t="shared" si="298"/>
        <v>-0.5</v>
      </c>
      <c r="O341" s="61">
        <f t="shared" si="299"/>
        <v>-0.62142857142857144</v>
      </c>
      <c r="P341" s="94"/>
    </row>
    <row r="342" spans="1:16" x14ac:dyDescent="0.2">
      <c r="A342" s="7" t="s">
        <v>114</v>
      </c>
      <c r="B342" s="6">
        <v>67</v>
      </c>
      <c r="C342" s="6">
        <v>68</v>
      </c>
      <c r="D342" s="6">
        <v>74</v>
      </c>
      <c r="E342" s="6">
        <v>78</v>
      </c>
      <c r="F342" s="6">
        <v>61</v>
      </c>
      <c r="G342" s="6">
        <v>60</v>
      </c>
      <c r="H342" s="6">
        <v>63</v>
      </c>
      <c r="I342" s="6">
        <v>68</v>
      </c>
      <c r="J342" s="6">
        <v>53</v>
      </c>
      <c r="K342" s="6">
        <v>57</v>
      </c>
      <c r="L342" s="27">
        <f t="shared" ref="L342" si="300">K342-J342</f>
        <v>4</v>
      </c>
      <c r="M342" s="103">
        <f t="shared" ref="M342" si="301">IFERROR((K342-J342)/J342,"n/a")</f>
        <v>7.5471698113207544E-2</v>
      </c>
      <c r="N342" s="14">
        <f t="shared" si="298"/>
        <v>-0.05</v>
      </c>
      <c r="O342" s="14">
        <f t="shared" si="299"/>
        <v>-0.14925373134328357</v>
      </c>
      <c r="P342" s="44"/>
    </row>
    <row r="343" spans="1:16" ht="12.65" customHeight="1" x14ac:dyDescent="0.2">
      <c r="A343" s="62" t="s">
        <v>39</v>
      </c>
      <c r="B343" s="59">
        <v>1427</v>
      </c>
      <c r="C343" s="59">
        <v>1525</v>
      </c>
      <c r="D343" s="59">
        <v>1633</v>
      </c>
      <c r="E343" s="59">
        <v>1520</v>
      </c>
      <c r="F343" s="59">
        <v>1621</v>
      </c>
      <c r="G343" s="59">
        <v>1607</v>
      </c>
      <c r="H343" s="59">
        <v>1759</v>
      </c>
      <c r="I343" s="59">
        <v>1649</v>
      </c>
      <c r="J343" s="59">
        <v>1725</v>
      </c>
      <c r="K343" s="59">
        <v>1690</v>
      </c>
      <c r="L343" s="65">
        <f t="shared" si="296"/>
        <v>-35</v>
      </c>
      <c r="M343" s="104">
        <f t="shared" si="297"/>
        <v>-2.0289855072463767E-2</v>
      </c>
      <c r="N343" s="61">
        <f t="shared" si="298"/>
        <v>5.164903546981954E-2</v>
      </c>
      <c r="O343" s="61">
        <f t="shared" si="299"/>
        <v>0.18430273300630695</v>
      </c>
      <c r="P343" s="94"/>
    </row>
    <row r="344" spans="1:16" ht="10.5" x14ac:dyDescent="0.25">
      <c r="B344" s="8">
        <f t="shared" ref="B344:K344" si="302">SUM(B345:B355)</f>
        <v>1</v>
      </c>
      <c r="C344" s="8">
        <f t="shared" ref="C344" si="303">SUM(C345:C355)</f>
        <v>1</v>
      </c>
      <c r="D344" s="8">
        <f t="shared" si="302"/>
        <v>1</v>
      </c>
      <c r="E344" s="8">
        <f t="shared" si="302"/>
        <v>1</v>
      </c>
      <c r="F344" s="8">
        <f t="shared" si="302"/>
        <v>1</v>
      </c>
      <c r="G344" s="8">
        <f t="shared" si="302"/>
        <v>1</v>
      </c>
      <c r="H344" s="8">
        <f t="shared" si="302"/>
        <v>1</v>
      </c>
      <c r="I344" s="8">
        <f t="shared" si="302"/>
        <v>1</v>
      </c>
      <c r="J344" s="8">
        <f t="shared" si="302"/>
        <v>1</v>
      </c>
      <c r="K344" s="8">
        <f t="shared" si="302"/>
        <v>1</v>
      </c>
      <c r="L344" s="51"/>
      <c r="M344" s="105"/>
      <c r="N344" s="15" t="s">
        <v>53</v>
      </c>
      <c r="O344" s="15"/>
    </row>
    <row r="345" spans="1:16" x14ac:dyDescent="0.2">
      <c r="A345" s="62" t="s">
        <v>19</v>
      </c>
      <c r="B345" s="63">
        <f t="shared" ref="B345:K345" si="304">B333/B$332</f>
        <v>4.4377811094452775E-2</v>
      </c>
      <c r="C345" s="63">
        <f t="shared" ref="C345" si="305">C333/C$332</f>
        <v>4.8327137546468404E-2</v>
      </c>
      <c r="D345" s="63">
        <f t="shared" si="304"/>
        <v>4.5127353266888152E-2</v>
      </c>
      <c r="E345" s="63">
        <f t="shared" si="304"/>
        <v>4.9842452019478657E-2</v>
      </c>
      <c r="F345" s="63">
        <f t="shared" si="304"/>
        <v>4.1643059490084983E-2</v>
      </c>
      <c r="G345" s="63">
        <f t="shared" si="304"/>
        <v>4.1713961407491486E-2</v>
      </c>
      <c r="H345" s="63">
        <f t="shared" si="304"/>
        <v>4.1077257889009795E-2</v>
      </c>
      <c r="I345" s="63">
        <f t="shared" si="304"/>
        <v>3.9092400218698739E-2</v>
      </c>
      <c r="J345" s="63">
        <f t="shared" si="304"/>
        <v>3.9418507128878948E-2</v>
      </c>
      <c r="K345" s="63">
        <f t="shared" si="304"/>
        <v>3.7289138798461081E-2</v>
      </c>
      <c r="L345" s="65"/>
      <c r="M345" s="104">
        <f t="shared" ref="M345:M353" si="306">IFERROR((K345-J345),"n/a")</f>
        <v>-2.1293683304178662E-3</v>
      </c>
      <c r="N345" s="61">
        <f t="shared" ref="N345:N355" si="307">IFERROR((K345-G345)/G345,"n/a")</f>
        <v>-0.10607533928042956</v>
      </c>
      <c r="O345" s="61">
        <f t="shared" ref="O345:O355" si="308">IFERROR((K345-B345)/B345,"n/a")</f>
        <v>-0.15973460883197499</v>
      </c>
      <c r="P345" s="94"/>
    </row>
    <row r="346" spans="1:16" x14ac:dyDescent="0.2">
      <c r="A346" s="7" t="s">
        <v>20</v>
      </c>
      <c r="B346" s="10">
        <f t="shared" ref="B346:K346" si="309">B334/B$332</f>
        <v>5.4272863568215896E-2</v>
      </c>
      <c r="C346" s="10">
        <f t="shared" ref="C346" si="310">C334/C$332</f>
        <v>5.1758650271661426E-2</v>
      </c>
      <c r="D346" s="10">
        <f t="shared" si="309"/>
        <v>5.2048726467331122E-2</v>
      </c>
      <c r="E346" s="10">
        <f t="shared" si="309"/>
        <v>4.8983099398453168E-2</v>
      </c>
      <c r="F346" s="10">
        <f t="shared" si="309"/>
        <v>4.8158640226628892E-2</v>
      </c>
      <c r="G346" s="10">
        <f t="shared" si="309"/>
        <v>4.6821793416572076E-2</v>
      </c>
      <c r="H346" s="10">
        <f t="shared" si="309"/>
        <v>4.488574537540805E-2</v>
      </c>
      <c r="I346" s="10">
        <f t="shared" si="309"/>
        <v>4.7566976489885185E-2</v>
      </c>
      <c r="J346" s="10">
        <f t="shared" si="309"/>
        <v>4.3891529214425497E-2</v>
      </c>
      <c r="K346" s="10">
        <f t="shared" si="309"/>
        <v>4.1432376442734536E-2</v>
      </c>
      <c r="L346" s="27"/>
      <c r="M346" s="103">
        <f t="shared" si="306"/>
        <v>-2.4591527716909603E-3</v>
      </c>
      <c r="N346" s="14">
        <f t="shared" si="307"/>
        <v>-0.11510488130789993</v>
      </c>
      <c r="O346" s="14">
        <f t="shared" si="308"/>
        <v>-0.23659129593083056</v>
      </c>
      <c r="P346" s="44"/>
    </row>
    <row r="347" spans="1:16" x14ac:dyDescent="0.2">
      <c r="A347" s="62" t="s">
        <v>21</v>
      </c>
      <c r="B347" s="63">
        <f t="shared" ref="B347:K347" si="311">B335/B$332</f>
        <v>5.0674662668665667E-2</v>
      </c>
      <c r="C347" s="63">
        <f t="shared" ref="C347" si="312">C335/C$332</f>
        <v>5.0328853302830996E-2</v>
      </c>
      <c r="D347" s="63">
        <f t="shared" si="311"/>
        <v>4.8449612403100778E-2</v>
      </c>
      <c r="E347" s="63">
        <f t="shared" si="311"/>
        <v>4.4972787167000858E-2</v>
      </c>
      <c r="F347" s="63">
        <f t="shared" si="311"/>
        <v>4.3342776203966003E-2</v>
      </c>
      <c r="G347" s="63">
        <f t="shared" si="311"/>
        <v>4.6821793416572076E-2</v>
      </c>
      <c r="H347" s="63">
        <f t="shared" si="311"/>
        <v>4.0805223068552776E-2</v>
      </c>
      <c r="I347" s="63">
        <f t="shared" si="311"/>
        <v>4.5926735921268454E-2</v>
      </c>
      <c r="J347" s="63">
        <f t="shared" si="311"/>
        <v>4.0816326530612242E-2</v>
      </c>
      <c r="K347" s="63">
        <f t="shared" si="311"/>
        <v>4.1136430896715002E-2</v>
      </c>
      <c r="L347" s="65"/>
      <c r="M347" s="104">
        <f t="shared" si="306"/>
        <v>3.2010436610276083E-4</v>
      </c>
      <c r="N347" s="61">
        <f t="shared" si="307"/>
        <v>-0.12142556072712926</v>
      </c>
      <c r="O347" s="61">
        <f t="shared" si="308"/>
        <v>-0.18822486958257673</v>
      </c>
      <c r="P347" s="94"/>
    </row>
    <row r="348" spans="1:16" x14ac:dyDescent="0.2">
      <c r="A348" s="7" t="s">
        <v>22</v>
      </c>
      <c r="B348" s="10">
        <f t="shared" ref="B348:K348" si="313">B336/B$332</f>
        <v>5.2473763118440778E-2</v>
      </c>
      <c r="C348" s="10">
        <f t="shared" ref="C348" si="314">C336/C$332</f>
        <v>5.4618244209322278E-2</v>
      </c>
      <c r="D348" s="10">
        <f t="shared" si="313"/>
        <v>4.8726467331118496E-2</v>
      </c>
      <c r="E348" s="10">
        <f t="shared" si="313"/>
        <v>4.0389573188198226E-2</v>
      </c>
      <c r="F348" s="10">
        <f t="shared" si="313"/>
        <v>3.9376770538243629E-2</v>
      </c>
      <c r="G348" s="10">
        <f t="shared" si="313"/>
        <v>3.7457434733257661E-2</v>
      </c>
      <c r="H348" s="10">
        <f t="shared" si="313"/>
        <v>3.5636561479869426E-2</v>
      </c>
      <c r="I348" s="10">
        <f t="shared" si="313"/>
        <v>3.9639147074904318E-2</v>
      </c>
      <c r="J348" s="10">
        <f t="shared" si="313"/>
        <v>3.9418507128878948E-2</v>
      </c>
      <c r="K348" s="10">
        <f t="shared" si="313"/>
        <v>3.6401302160402486E-2</v>
      </c>
      <c r="L348" s="27"/>
      <c r="M348" s="103">
        <f t="shared" si="306"/>
        <v>-3.0172049684764612E-3</v>
      </c>
      <c r="N348" s="14">
        <f t="shared" si="307"/>
        <v>-2.8195539293497229E-2</v>
      </c>
      <c r="O348" s="14">
        <f t="shared" si="308"/>
        <v>-0.30629518454318688</v>
      </c>
      <c r="P348" s="44"/>
    </row>
    <row r="349" spans="1:16" x14ac:dyDescent="0.2">
      <c r="A349" s="62" t="s">
        <v>23</v>
      </c>
      <c r="B349" s="63">
        <f t="shared" ref="B349:K349" si="315">B337/B$332</f>
        <v>2.9385307346326838E-2</v>
      </c>
      <c r="C349" s="63">
        <f t="shared" ref="C349" si="316">C337/C$332</f>
        <v>2.8881898770374607E-2</v>
      </c>
      <c r="D349" s="63">
        <f t="shared" si="315"/>
        <v>2.768549280177187E-2</v>
      </c>
      <c r="E349" s="63">
        <f t="shared" si="315"/>
        <v>4.3254081924949873E-2</v>
      </c>
      <c r="F349" s="63">
        <f t="shared" si="315"/>
        <v>4.5325779036827198E-2</v>
      </c>
      <c r="G349" s="63">
        <f t="shared" si="315"/>
        <v>4.5402951191827468E-2</v>
      </c>
      <c r="H349" s="63">
        <f t="shared" si="315"/>
        <v>3.1284004352557127E-2</v>
      </c>
      <c r="I349" s="63">
        <f t="shared" si="315"/>
        <v>3.5538545653362494E-2</v>
      </c>
      <c r="J349" s="63">
        <f t="shared" si="315"/>
        <v>3.2429410120212471E-2</v>
      </c>
      <c r="K349" s="63">
        <f t="shared" si="315"/>
        <v>4.1136430896715002E-2</v>
      </c>
      <c r="L349" s="65"/>
      <c r="M349" s="104">
        <f t="shared" si="306"/>
        <v>8.7070207765025318E-3</v>
      </c>
      <c r="N349" s="61">
        <f t="shared" si="307"/>
        <v>-9.3970109499852045E-2</v>
      </c>
      <c r="O349" s="61">
        <f t="shared" si="308"/>
        <v>0.3998979289851482</v>
      </c>
      <c r="P349" s="94"/>
    </row>
    <row r="350" spans="1:16" x14ac:dyDescent="0.2">
      <c r="A350" s="7" t="s">
        <v>24</v>
      </c>
      <c r="B350" s="10">
        <f t="shared" ref="B350:K350" si="317">B338/B$332</f>
        <v>8.095952023988006E-3</v>
      </c>
      <c r="C350" s="10">
        <f t="shared" ref="C350" si="318">C338/C$332</f>
        <v>8.0068630254503861E-3</v>
      </c>
      <c r="D350" s="10">
        <f t="shared" si="317"/>
        <v>9.4130675526024367E-3</v>
      </c>
      <c r="E350" s="10">
        <f t="shared" si="317"/>
        <v>6.5883700945287881E-3</v>
      </c>
      <c r="F350" s="10">
        <f t="shared" si="317"/>
        <v>5.6657223796033997E-3</v>
      </c>
      <c r="G350" s="10">
        <f t="shared" si="317"/>
        <v>4.2565266742338251E-3</v>
      </c>
      <c r="H350" s="10">
        <f t="shared" si="317"/>
        <v>5.1686615886833518E-3</v>
      </c>
      <c r="I350" s="10">
        <f t="shared" si="317"/>
        <v>3.2804811372334607E-3</v>
      </c>
      <c r="J350" s="10">
        <f t="shared" si="317"/>
        <v>3.6343304445065699E-3</v>
      </c>
      <c r="K350" s="10">
        <f t="shared" si="317"/>
        <v>3.5513465522343888E-3</v>
      </c>
      <c r="L350" s="27"/>
      <c r="M350" s="103">
        <f t="shared" si="306"/>
        <v>-8.2983892272181069E-5</v>
      </c>
      <c r="N350" s="14">
        <f t="shared" si="307"/>
        <v>-0.16567031666173423</v>
      </c>
      <c r="O350" s="14">
        <f t="shared" si="308"/>
        <v>-0.56134293512215971</v>
      </c>
      <c r="P350" s="44"/>
    </row>
    <row r="351" spans="1:16" x14ac:dyDescent="0.2">
      <c r="A351" s="62" t="s">
        <v>153</v>
      </c>
      <c r="B351" s="63">
        <f t="shared" ref="B351:K351" si="319">B339/B$332</f>
        <v>0.11634182908545727</v>
      </c>
      <c r="C351" s="63">
        <f t="shared" ref="C351" si="320">C339/C$332</f>
        <v>0.1198169859879897</v>
      </c>
      <c r="D351" s="63">
        <f t="shared" si="319"/>
        <v>0.11351052048726468</v>
      </c>
      <c r="E351" s="63">
        <f t="shared" si="319"/>
        <v>0.12517903179604697</v>
      </c>
      <c r="F351" s="63">
        <f t="shared" si="319"/>
        <v>0.12039660056657224</v>
      </c>
      <c r="G351" s="63">
        <f t="shared" si="319"/>
        <v>0.12457434733257662</v>
      </c>
      <c r="H351" s="63">
        <f t="shared" si="319"/>
        <v>0.12595212187159957</v>
      </c>
      <c r="I351" s="63">
        <f t="shared" si="319"/>
        <v>0.13613996719518862</v>
      </c>
      <c r="J351" s="63">
        <f t="shared" si="319"/>
        <v>0.12692200167738329</v>
      </c>
      <c r="K351" s="63">
        <f t="shared" si="319"/>
        <v>0.12814442142645754</v>
      </c>
      <c r="L351" s="65"/>
      <c r="M351" s="104">
        <f t="shared" si="306"/>
        <v>1.2224197490742494E-3</v>
      </c>
      <c r="N351" s="61">
        <f t="shared" si="307"/>
        <v>2.8658180197804951E-2</v>
      </c>
      <c r="O351" s="61">
        <f t="shared" si="308"/>
        <v>0.10144753983823686</v>
      </c>
      <c r="P351" s="94"/>
    </row>
    <row r="352" spans="1:16" x14ac:dyDescent="0.2">
      <c r="A352" s="7" t="s">
        <v>26</v>
      </c>
      <c r="B352" s="10">
        <f t="shared" ref="B352:K352" si="321">B340/B$332</f>
        <v>0.15442278860569716</v>
      </c>
      <c r="C352" s="10">
        <f t="shared" ref="C352" si="322">C340/C$332</f>
        <v>0.14583929082070346</v>
      </c>
      <c r="D352" s="10">
        <f t="shared" si="321"/>
        <v>0.15005537098560354</v>
      </c>
      <c r="E352" s="10">
        <f t="shared" si="321"/>
        <v>0.1535376682898883</v>
      </c>
      <c r="F352" s="10">
        <f t="shared" si="321"/>
        <v>0.14929178470254958</v>
      </c>
      <c r="G352" s="10">
        <f t="shared" si="321"/>
        <v>0.14982973893303064</v>
      </c>
      <c r="H352" s="10">
        <f t="shared" si="321"/>
        <v>0.15369967355821545</v>
      </c>
      <c r="I352" s="10">
        <f t="shared" si="321"/>
        <v>0.16238381629305632</v>
      </c>
      <c r="J352" s="10">
        <f t="shared" si="321"/>
        <v>0.1543192619513559</v>
      </c>
      <c r="K352" s="10">
        <f t="shared" si="321"/>
        <v>0.13820656999112163</v>
      </c>
      <c r="L352" s="27"/>
      <c r="M352" s="103">
        <f t="shared" si="306"/>
        <v>-1.6112691960234266E-2</v>
      </c>
      <c r="N352" s="14">
        <f t="shared" si="307"/>
        <v>-7.7575847256226058E-2</v>
      </c>
      <c r="O352" s="14">
        <f t="shared" si="308"/>
        <v>-0.10501182345555224</v>
      </c>
      <c r="P352" s="44"/>
    </row>
    <row r="353" spans="1:16" x14ac:dyDescent="0.2">
      <c r="A353" s="62" t="s">
        <v>25</v>
      </c>
      <c r="B353" s="63">
        <f t="shared" ref="B353:K353" si="323">B341/B$332</f>
        <v>4.1979010494752625E-2</v>
      </c>
      <c r="C353" s="63">
        <f t="shared" ref="C353" si="324">C341/C$332</f>
        <v>3.6888761795824995E-2</v>
      </c>
      <c r="D353" s="63">
        <f t="shared" si="323"/>
        <v>3.2392026578073087E-2</v>
      </c>
      <c r="E353" s="63">
        <f t="shared" si="323"/>
        <v>2.9504439988541964E-2</v>
      </c>
      <c r="F353" s="63">
        <f t="shared" si="323"/>
        <v>3.0311614730878188E-2</v>
      </c>
      <c r="G353" s="63">
        <f t="shared" si="323"/>
        <v>3.0079455164585697E-2</v>
      </c>
      <c r="H353" s="63">
        <f t="shared" si="323"/>
        <v>2.5843307943416757E-2</v>
      </c>
      <c r="I353" s="63">
        <f t="shared" si="323"/>
        <v>2.1049753963914706E-2</v>
      </c>
      <c r="J353" s="63">
        <f t="shared" si="323"/>
        <v>2.2085546547386078E-2</v>
      </c>
      <c r="K353" s="63">
        <f t="shared" si="323"/>
        <v>1.5685113939035218E-2</v>
      </c>
      <c r="L353" s="65"/>
      <c r="M353" s="104">
        <f t="shared" si="306"/>
        <v>-6.4004326083508603E-3</v>
      </c>
      <c r="N353" s="61">
        <f t="shared" si="307"/>
        <v>-0.47854394791358384</v>
      </c>
      <c r="O353" s="61">
        <f t="shared" si="308"/>
        <v>-0.62635817866655397</v>
      </c>
      <c r="P353" s="94"/>
    </row>
    <row r="354" spans="1:16" x14ac:dyDescent="0.2">
      <c r="A354" s="7" t="s">
        <v>114</v>
      </c>
      <c r="B354" s="10">
        <f t="shared" ref="B354:K354" si="325">B342/B$332</f>
        <v>2.0089955022488757E-2</v>
      </c>
      <c r="C354" s="10">
        <f t="shared" ref="C354" si="326">C342/C$332</f>
        <v>1.9445238776093794E-2</v>
      </c>
      <c r="D354" s="10">
        <f t="shared" si="325"/>
        <v>2.0487264673311186E-2</v>
      </c>
      <c r="E354" s="10">
        <f t="shared" si="325"/>
        <v>2.2343168146662849E-2</v>
      </c>
      <c r="F354" s="10">
        <f t="shared" si="325"/>
        <v>1.7280453257790367E-2</v>
      </c>
      <c r="G354" s="10">
        <f t="shared" si="325"/>
        <v>1.70261066969353E-2</v>
      </c>
      <c r="H354" s="10">
        <f t="shared" si="325"/>
        <v>1.7138193688792165E-2</v>
      </c>
      <c r="I354" s="10">
        <f t="shared" si="325"/>
        <v>1.8589393110989613E-2</v>
      </c>
      <c r="J354" s="10">
        <f t="shared" si="325"/>
        <v>1.4816885658372938E-2</v>
      </c>
      <c r="K354" s="10">
        <f t="shared" si="325"/>
        <v>1.6868896123113347E-2</v>
      </c>
      <c r="L354" s="27"/>
      <c r="M354" s="103">
        <f>IFERROR((K354-J354),"n/a")</f>
        <v>2.0520104647404093E-3</v>
      </c>
      <c r="N354" s="14">
        <f t="shared" si="307"/>
        <v>-9.2335010358093814E-3</v>
      </c>
      <c r="O354" s="14">
        <f t="shared" si="308"/>
        <v>-0.16033181237935806</v>
      </c>
      <c r="P354" s="44"/>
    </row>
    <row r="355" spans="1:16" ht="12.65" customHeight="1" x14ac:dyDescent="0.2">
      <c r="A355" s="62" t="s">
        <v>39</v>
      </c>
      <c r="B355" s="63">
        <f t="shared" ref="B355:K355" si="327">B343/B$332</f>
        <v>0.42788605697151422</v>
      </c>
      <c r="C355" s="63">
        <f t="shared" ref="C355" si="328">C343/C$332</f>
        <v>0.43608807549327994</v>
      </c>
      <c r="D355" s="63">
        <f t="shared" si="327"/>
        <v>0.45210409745293467</v>
      </c>
      <c r="E355" s="63">
        <f t="shared" si="327"/>
        <v>0.43540532798625037</v>
      </c>
      <c r="F355" s="63">
        <f t="shared" si="327"/>
        <v>0.4592067988668555</v>
      </c>
      <c r="G355" s="63">
        <f t="shared" si="327"/>
        <v>0.45601589103291712</v>
      </c>
      <c r="H355" s="63">
        <f t="shared" si="327"/>
        <v>0.47850924918389554</v>
      </c>
      <c r="I355" s="63">
        <f t="shared" si="327"/>
        <v>0.4507927829414981</v>
      </c>
      <c r="J355" s="63">
        <f t="shared" si="327"/>
        <v>0.48224769359798714</v>
      </c>
      <c r="K355" s="63">
        <f t="shared" si="327"/>
        <v>0.50014797277300982</v>
      </c>
      <c r="L355" s="65"/>
      <c r="M355" s="104">
        <f>IFERROR((K355-J355),"n/a")</f>
        <v>1.7900279175022682E-2</v>
      </c>
      <c r="N355" s="61">
        <f t="shared" si="307"/>
        <v>9.6777508433159104E-2</v>
      </c>
      <c r="O355" s="61">
        <f t="shared" si="308"/>
        <v>0.1688812117715402</v>
      </c>
      <c r="P355" s="94"/>
    </row>
    <row r="356" spans="1:16" ht="12.65" customHeight="1" x14ac:dyDescent="0.2">
      <c r="A356" s="11" t="s">
        <v>65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4"/>
      <c r="N356" s="6"/>
      <c r="O356" s="6"/>
    </row>
    <row r="357" spans="1:16" x14ac:dyDescent="0.2">
      <c r="A357" s="57" t="s">
        <v>137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4"/>
      <c r="N357" s="6"/>
      <c r="O357" s="6"/>
    </row>
    <row r="358" spans="1:16" x14ac:dyDescent="0.2">
      <c r="A358" s="5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4"/>
      <c r="N358" s="6"/>
      <c r="O358" s="6"/>
    </row>
    <row r="359" spans="1:16" ht="18" x14ac:dyDescent="0.4">
      <c r="A359" s="1" t="s">
        <v>141</v>
      </c>
    </row>
    <row r="360" spans="1:16" ht="12.65" customHeight="1" x14ac:dyDescent="0.25">
      <c r="A360" s="2"/>
      <c r="B360" s="55" t="s">
        <v>150</v>
      </c>
      <c r="C360" s="55"/>
      <c r="D360" s="3"/>
      <c r="E360" s="3"/>
      <c r="F360" s="3"/>
      <c r="G360" s="3"/>
      <c r="H360" s="3"/>
      <c r="I360" s="3"/>
      <c r="J360" s="3"/>
      <c r="K360" s="3"/>
      <c r="L360" s="25" t="s">
        <v>52</v>
      </c>
      <c r="M360" s="101" t="s">
        <v>158</v>
      </c>
      <c r="N360" s="3" t="str">
        <f>N$4</f>
        <v>pct chg 5/10 year</v>
      </c>
      <c r="O360" s="3"/>
      <c r="P360" s="87" t="str">
        <f>P$4</f>
        <v>10yr</v>
      </c>
    </row>
    <row r="361" spans="1:16" ht="10.5" x14ac:dyDescent="0.25">
      <c r="A361" s="4" t="s">
        <v>0</v>
      </c>
      <c r="B361" s="56">
        <f>B$5</f>
        <v>2017</v>
      </c>
      <c r="C361" s="56">
        <f t="shared" ref="C361:K361" si="329">C$5</f>
        <v>2018</v>
      </c>
      <c r="D361" s="56">
        <f t="shared" si="329"/>
        <v>2019</v>
      </c>
      <c r="E361" s="56" t="str">
        <f t="shared" si="329"/>
        <v>2020^</v>
      </c>
      <c r="F361" s="56">
        <f t="shared" si="329"/>
        <v>2021</v>
      </c>
      <c r="G361" s="56">
        <f t="shared" si="329"/>
        <v>2022</v>
      </c>
      <c r="H361" s="56">
        <f t="shared" si="329"/>
        <v>2023</v>
      </c>
      <c r="I361" s="56">
        <f t="shared" si="329"/>
        <v>2024</v>
      </c>
      <c r="J361" s="56">
        <f t="shared" si="329"/>
        <v>2025</v>
      </c>
      <c r="K361" s="56">
        <f t="shared" si="329"/>
        <v>2026</v>
      </c>
      <c r="L361" s="91" t="str">
        <f>L$5</f>
        <v>2025 to 2026</v>
      </c>
      <c r="M361" s="102"/>
      <c r="N361" s="92" t="str">
        <f>N$5</f>
        <v>2022-26</v>
      </c>
      <c r="O361" s="26" t="str">
        <f>O$5</f>
        <v>2017-26</v>
      </c>
      <c r="P361" s="56" t="str">
        <f>P$5</f>
        <v>trend</v>
      </c>
    </row>
    <row r="362" spans="1:16" ht="12.65" customHeight="1" x14ac:dyDescent="0.25">
      <c r="A362" s="5" t="s">
        <v>64</v>
      </c>
      <c r="B362" s="6">
        <v>3335</v>
      </c>
      <c r="C362" s="6">
        <v>3497</v>
      </c>
      <c r="D362" s="6">
        <v>3612</v>
      </c>
      <c r="E362" s="6">
        <v>3491</v>
      </c>
      <c r="F362" s="6">
        <v>3530</v>
      </c>
      <c r="G362" s="6">
        <v>3524</v>
      </c>
      <c r="H362" s="6">
        <v>3676</v>
      </c>
      <c r="I362" s="6">
        <v>3658</v>
      </c>
      <c r="J362" s="6">
        <v>3577</v>
      </c>
      <c r="K362" s="6">
        <v>3379</v>
      </c>
      <c r="L362" s="27">
        <f t="shared" ref="L362:L370" si="330">K362-J362</f>
        <v>-198</v>
      </c>
      <c r="M362" s="106">
        <f t="shared" ref="M362:M370" si="331">IFERROR((K362-J362)/J362,"n/a")</f>
        <v>-5.5353648308638523E-2</v>
      </c>
      <c r="N362" s="24">
        <f t="shared" ref="N362:N370" si="332">IFERROR((K362-G362)/G362,"n/a")</f>
        <v>-4.1146424517593642E-2</v>
      </c>
      <c r="O362" s="24">
        <f t="shared" ref="O362:O370" si="333">IFERROR((K362-B362)/B362,"n/a")</f>
        <v>1.3193403298350824E-2</v>
      </c>
      <c r="P362" s="44"/>
    </row>
    <row r="363" spans="1:16" x14ac:dyDescent="0.2">
      <c r="A363" s="62" t="s">
        <v>54</v>
      </c>
      <c r="B363" s="59">
        <v>1827</v>
      </c>
      <c r="C363" s="59">
        <v>1968</v>
      </c>
      <c r="D363" s="59">
        <v>2100</v>
      </c>
      <c r="E363" s="59">
        <v>2050</v>
      </c>
      <c r="F363" s="59">
        <v>2018</v>
      </c>
      <c r="G363" s="59">
        <v>2027</v>
      </c>
      <c r="H363" s="59">
        <v>2143</v>
      </c>
      <c r="I363" s="59">
        <v>2167</v>
      </c>
      <c r="J363" s="59">
        <v>2105</v>
      </c>
      <c r="K363" s="59">
        <v>1759</v>
      </c>
      <c r="L363" s="65">
        <f t="shared" si="330"/>
        <v>-346</v>
      </c>
      <c r="M363" s="104">
        <f t="shared" si="331"/>
        <v>-0.16437054631828979</v>
      </c>
      <c r="N363" s="61">
        <f t="shared" si="332"/>
        <v>-0.13221509620128269</v>
      </c>
      <c r="O363" s="61">
        <f t="shared" si="333"/>
        <v>-3.7219485495347565E-2</v>
      </c>
      <c r="P363" s="94"/>
    </row>
    <row r="364" spans="1:16" x14ac:dyDescent="0.2">
      <c r="A364" s="7" t="s">
        <v>55</v>
      </c>
      <c r="B364" s="6">
        <v>358</v>
      </c>
      <c r="C364" s="6">
        <v>379</v>
      </c>
      <c r="D364" s="6">
        <v>336</v>
      </c>
      <c r="E364" s="6">
        <v>329</v>
      </c>
      <c r="F364" s="6">
        <v>336</v>
      </c>
      <c r="G364" s="6">
        <v>317</v>
      </c>
      <c r="H364" s="6">
        <v>307</v>
      </c>
      <c r="I364" s="6">
        <v>324</v>
      </c>
      <c r="J364" s="6">
        <v>333</v>
      </c>
      <c r="K364" s="6">
        <v>421</v>
      </c>
      <c r="L364" s="27">
        <f t="shared" si="330"/>
        <v>88</v>
      </c>
      <c r="M364" s="103">
        <f t="shared" si="331"/>
        <v>0.26426426426426425</v>
      </c>
      <c r="N364" s="14">
        <f t="shared" si="332"/>
        <v>0.32807570977917982</v>
      </c>
      <c r="O364" s="14">
        <f t="shared" si="333"/>
        <v>0.17597765363128492</v>
      </c>
      <c r="P364" s="44"/>
    </row>
    <row r="365" spans="1:16" x14ac:dyDescent="0.2">
      <c r="A365" s="62" t="s">
        <v>56</v>
      </c>
      <c r="B365" s="59">
        <v>289</v>
      </c>
      <c r="C365" s="59">
        <v>282</v>
      </c>
      <c r="D365" s="59">
        <v>332</v>
      </c>
      <c r="E365" s="59">
        <v>320</v>
      </c>
      <c r="F365" s="59">
        <v>349</v>
      </c>
      <c r="G365" s="59">
        <v>366</v>
      </c>
      <c r="H365" s="59">
        <v>360</v>
      </c>
      <c r="I365" s="59">
        <v>363</v>
      </c>
      <c r="J365" s="59">
        <v>353</v>
      </c>
      <c r="K365" s="59">
        <v>363</v>
      </c>
      <c r="L365" s="65">
        <f t="shared" si="330"/>
        <v>10</v>
      </c>
      <c r="M365" s="104">
        <f t="shared" si="331"/>
        <v>2.8328611898016998E-2</v>
      </c>
      <c r="N365" s="61">
        <f t="shared" si="332"/>
        <v>-8.1967213114754103E-3</v>
      </c>
      <c r="O365" s="61">
        <f t="shared" si="333"/>
        <v>0.25605536332179929</v>
      </c>
      <c r="P365" s="94"/>
    </row>
    <row r="366" spans="1:16" x14ac:dyDescent="0.2">
      <c r="A366" s="7" t="s">
        <v>57</v>
      </c>
      <c r="B366" s="6">
        <v>238</v>
      </c>
      <c r="C366" s="6">
        <v>234</v>
      </c>
      <c r="D366" s="6">
        <v>225</v>
      </c>
      <c r="E366" s="6">
        <v>185</v>
      </c>
      <c r="F366" s="6">
        <v>200</v>
      </c>
      <c r="G366" s="6">
        <v>180</v>
      </c>
      <c r="H366" s="6">
        <v>223</v>
      </c>
      <c r="I366" s="6">
        <v>203</v>
      </c>
      <c r="J366" s="6">
        <v>214</v>
      </c>
      <c r="K366" s="6">
        <v>221</v>
      </c>
      <c r="L366" s="27">
        <f t="shared" si="330"/>
        <v>7</v>
      </c>
      <c r="M366" s="103">
        <f t="shared" si="331"/>
        <v>3.2710280373831772E-2</v>
      </c>
      <c r="N366" s="14">
        <f t="shared" si="332"/>
        <v>0.22777777777777777</v>
      </c>
      <c r="O366" s="14">
        <f t="shared" si="333"/>
        <v>-7.1428571428571425E-2</v>
      </c>
      <c r="P366" s="44"/>
    </row>
    <row r="367" spans="1:16" x14ac:dyDescent="0.2">
      <c r="A367" s="62" t="s">
        <v>58</v>
      </c>
      <c r="B367" s="59">
        <v>319</v>
      </c>
      <c r="C367" s="59">
        <v>323</v>
      </c>
      <c r="D367" s="59">
        <v>323</v>
      </c>
      <c r="E367" s="59">
        <v>317</v>
      </c>
      <c r="F367" s="59">
        <v>332</v>
      </c>
      <c r="G367" s="59">
        <v>325</v>
      </c>
      <c r="H367" s="59">
        <v>331</v>
      </c>
      <c r="I367" s="59">
        <v>279</v>
      </c>
      <c r="J367" s="59">
        <v>271</v>
      </c>
      <c r="K367" s="59">
        <v>287</v>
      </c>
      <c r="L367" s="65">
        <f t="shared" si="330"/>
        <v>16</v>
      </c>
      <c r="M367" s="104">
        <f t="shared" si="331"/>
        <v>5.9040590405904057E-2</v>
      </c>
      <c r="N367" s="61">
        <f t="shared" si="332"/>
        <v>-0.11692307692307692</v>
      </c>
      <c r="O367" s="61">
        <f t="shared" si="333"/>
        <v>-0.10031347962382445</v>
      </c>
      <c r="P367" s="94"/>
    </row>
    <row r="368" spans="1:16" x14ac:dyDescent="0.2">
      <c r="A368" s="7" t="s">
        <v>59</v>
      </c>
      <c r="B368" s="6">
        <v>163</v>
      </c>
      <c r="C368" s="6">
        <v>157</v>
      </c>
      <c r="D368" s="6">
        <v>150</v>
      </c>
      <c r="E368" s="6">
        <v>146</v>
      </c>
      <c r="F368" s="6">
        <v>148</v>
      </c>
      <c r="G368" s="6">
        <v>160</v>
      </c>
      <c r="H368" s="6">
        <v>160</v>
      </c>
      <c r="I368" s="6">
        <v>157</v>
      </c>
      <c r="J368" s="6">
        <v>144</v>
      </c>
      <c r="K368" s="6">
        <v>138</v>
      </c>
      <c r="L368" s="27">
        <f t="shared" si="330"/>
        <v>-6</v>
      </c>
      <c r="M368" s="103">
        <f t="shared" si="331"/>
        <v>-4.1666666666666664E-2</v>
      </c>
      <c r="N368" s="14">
        <f t="shared" si="332"/>
        <v>-0.13750000000000001</v>
      </c>
      <c r="O368" s="14">
        <f t="shared" si="333"/>
        <v>-0.15337423312883436</v>
      </c>
      <c r="P368" s="44"/>
    </row>
    <row r="369" spans="1:16" x14ac:dyDescent="0.2">
      <c r="A369" s="62" t="s">
        <v>60</v>
      </c>
      <c r="B369" s="59">
        <v>55</v>
      </c>
      <c r="C369" s="59">
        <v>64</v>
      </c>
      <c r="D369" s="59">
        <v>61</v>
      </c>
      <c r="E369" s="59">
        <v>69</v>
      </c>
      <c r="F369" s="59">
        <v>66</v>
      </c>
      <c r="G369" s="59">
        <v>65</v>
      </c>
      <c r="H369" s="59">
        <v>66</v>
      </c>
      <c r="I369" s="59">
        <v>62</v>
      </c>
      <c r="J369" s="59">
        <v>75</v>
      </c>
      <c r="K369" s="59">
        <v>79</v>
      </c>
      <c r="L369" s="65">
        <f t="shared" si="330"/>
        <v>4</v>
      </c>
      <c r="M369" s="104">
        <f t="shared" si="331"/>
        <v>5.3333333333333337E-2</v>
      </c>
      <c r="N369" s="61">
        <f t="shared" si="332"/>
        <v>0.2153846153846154</v>
      </c>
      <c r="O369" s="61">
        <f t="shared" si="333"/>
        <v>0.43636363636363634</v>
      </c>
      <c r="P369" s="94"/>
    </row>
    <row r="370" spans="1:16" x14ac:dyDescent="0.2">
      <c r="A370" s="7" t="s">
        <v>61</v>
      </c>
      <c r="B370" s="6">
        <v>86</v>
      </c>
      <c r="C370" s="6">
        <v>90</v>
      </c>
      <c r="D370" s="6">
        <v>85</v>
      </c>
      <c r="E370" s="6">
        <v>75</v>
      </c>
      <c r="F370" s="6">
        <v>81</v>
      </c>
      <c r="G370" s="6">
        <v>84</v>
      </c>
      <c r="H370" s="6">
        <v>86</v>
      </c>
      <c r="I370" s="6">
        <v>103</v>
      </c>
      <c r="J370" s="6">
        <v>82</v>
      </c>
      <c r="K370" s="6">
        <v>111</v>
      </c>
      <c r="L370" s="27">
        <f t="shared" si="330"/>
        <v>29</v>
      </c>
      <c r="M370" s="103">
        <f t="shared" si="331"/>
        <v>0.35365853658536583</v>
      </c>
      <c r="N370" s="14">
        <f t="shared" si="332"/>
        <v>0.32142857142857145</v>
      </c>
      <c r="O370" s="14">
        <f t="shared" si="333"/>
        <v>0.29069767441860467</v>
      </c>
      <c r="P370" s="44"/>
    </row>
    <row r="371" spans="1:16" ht="10.5" x14ac:dyDescent="0.25">
      <c r="B371" s="8">
        <f t="shared" ref="B371:C371" si="334">SUM(B372:B379)</f>
        <v>1</v>
      </c>
      <c r="C371" s="8">
        <f t="shared" si="334"/>
        <v>0.99999999999999989</v>
      </c>
      <c r="D371" s="8">
        <f t="shared" ref="D371:K371" si="335">SUM(D372:D379)</f>
        <v>1.0000000000000002</v>
      </c>
      <c r="E371" s="8">
        <f t="shared" si="335"/>
        <v>1</v>
      </c>
      <c r="F371" s="8">
        <f t="shared" si="335"/>
        <v>1.0000000000000002</v>
      </c>
      <c r="G371" s="8">
        <f t="shared" si="335"/>
        <v>1</v>
      </c>
      <c r="H371" s="8">
        <f t="shared" si="335"/>
        <v>1</v>
      </c>
      <c r="I371" s="8">
        <f t="shared" si="335"/>
        <v>1</v>
      </c>
      <c r="J371" s="8">
        <f t="shared" si="335"/>
        <v>1.0000000000000002</v>
      </c>
      <c r="K371" s="8">
        <f t="shared" si="335"/>
        <v>1.0000000000000002</v>
      </c>
      <c r="L371" s="51"/>
      <c r="M371" s="105"/>
      <c r="N371" s="15" t="s">
        <v>53</v>
      </c>
      <c r="O371" s="15"/>
    </row>
    <row r="372" spans="1:16" x14ac:dyDescent="0.2">
      <c r="A372" s="62" t="s">
        <v>54</v>
      </c>
      <c r="B372" s="63">
        <f t="shared" ref="B372:C372" si="336">B363/B$362</f>
        <v>0.54782608695652169</v>
      </c>
      <c r="C372" s="63">
        <f t="shared" si="336"/>
        <v>0.5627680869316557</v>
      </c>
      <c r="D372" s="63">
        <f t="shared" ref="D372:K372" si="337">D363/D$362</f>
        <v>0.58139534883720934</v>
      </c>
      <c r="E372" s="63">
        <f t="shared" si="337"/>
        <v>0.58722429103408769</v>
      </c>
      <c r="F372" s="63">
        <f t="shared" si="337"/>
        <v>0.57167138810198304</v>
      </c>
      <c r="G372" s="63">
        <f t="shared" si="337"/>
        <v>0.57519863791146419</v>
      </c>
      <c r="H372" s="63">
        <f t="shared" si="337"/>
        <v>0.58297062023939061</v>
      </c>
      <c r="I372" s="63">
        <f t="shared" si="337"/>
        <v>0.59240021869874249</v>
      </c>
      <c r="J372" s="63">
        <f t="shared" si="337"/>
        <v>0.58848196812971765</v>
      </c>
      <c r="K372" s="63">
        <f t="shared" si="337"/>
        <v>0.52056821544835752</v>
      </c>
      <c r="L372" s="65"/>
      <c r="M372" s="104">
        <f t="shared" ref="M372:M379" si="338">IFERROR((K372-J372),"n/a")</f>
        <v>-6.7913752681360129E-2</v>
      </c>
      <c r="N372" s="61">
        <f t="shared" ref="N372:N379" si="339">IFERROR((K372-G372)/G372,"n/a")</f>
        <v>-9.4976620009860846E-2</v>
      </c>
      <c r="O372" s="61">
        <f t="shared" ref="O372:O379" si="340">IFERROR((K372-B372)/B372,"n/a")</f>
        <v>-4.9756432118077454E-2</v>
      </c>
      <c r="P372" s="94"/>
    </row>
    <row r="373" spans="1:16" x14ac:dyDescent="0.2">
      <c r="A373" s="7" t="s">
        <v>55</v>
      </c>
      <c r="B373" s="10">
        <f t="shared" ref="B373:C373" si="341">B364/B$362</f>
        <v>0.10734632683658171</v>
      </c>
      <c r="C373" s="10">
        <f t="shared" si="341"/>
        <v>0.1083786102373463</v>
      </c>
      <c r="D373" s="10">
        <f t="shared" ref="D373:K373" si="342">D364/D$362</f>
        <v>9.3023255813953487E-2</v>
      </c>
      <c r="E373" s="10">
        <f t="shared" si="342"/>
        <v>9.4242337439129187E-2</v>
      </c>
      <c r="F373" s="10">
        <f t="shared" si="342"/>
        <v>9.5184135977337117E-2</v>
      </c>
      <c r="G373" s="10">
        <f t="shared" si="342"/>
        <v>8.9954597048808177E-2</v>
      </c>
      <c r="H373" s="10">
        <f t="shared" si="342"/>
        <v>8.3514689880304679E-2</v>
      </c>
      <c r="I373" s="10">
        <f t="shared" si="342"/>
        <v>8.8572990705303445E-2</v>
      </c>
      <c r="J373" s="10">
        <f t="shared" si="342"/>
        <v>9.3094772155437516E-2</v>
      </c>
      <c r="K373" s="10">
        <f t="shared" si="342"/>
        <v>0.12459307487422314</v>
      </c>
      <c r="L373" s="27"/>
      <c r="M373" s="103">
        <f t="shared" si="338"/>
        <v>3.149830271878562E-2</v>
      </c>
      <c r="N373" s="14">
        <f t="shared" si="339"/>
        <v>0.3850662329866319</v>
      </c>
      <c r="O373" s="14">
        <f t="shared" si="340"/>
        <v>0.16066453828361493</v>
      </c>
      <c r="P373" s="44"/>
    </row>
    <row r="374" spans="1:16" x14ac:dyDescent="0.2">
      <c r="A374" s="62" t="s">
        <v>56</v>
      </c>
      <c r="B374" s="63">
        <f t="shared" ref="B374:C374" si="343">B365/B$362</f>
        <v>8.665667166416792E-2</v>
      </c>
      <c r="C374" s="63">
        <f t="shared" si="343"/>
        <v>8.0640549042036033E-2</v>
      </c>
      <c r="D374" s="63">
        <f t="shared" ref="D374:K374" si="344">D365/D$362</f>
        <v>9.1915836101882614E-2</v>
      </c>
      <c r="E374" s="63">
        <f t="shared" si="344"/>
        <v>9.1664279576052707E-2</v>
      </c>
      <c r="F374" s="63">
        <f t="shared" si="344"/>
        <v>9.8866855524079325E-2</v>
      </c>
      <c r="G374" s="63">
        <f t="shared" si="344"/>
        <v>0.10385925085130533</v>
      </c>
      <c r="H374" s="63">
        <f t="shared" si="344"/>
        <v>9.793253536452666E-2</v>
      </c>
      <c r="I374" s="63">
        <f t="shared" si="344"/>
        <v>9.9234554401312194E-2</v>
      </c>
      <c r="J374" s="63">
        <f t="shared" si="344"/>
        <v>9.8686049762370706E-2</v>
      </c>
      <c r="K374" s="63">
        <f t="shared" si="344"/>
        <v>0.10742823320509026</v>
      </c>
      <c r="L374" s="65"/>
      <c r="M374" s="104">
        <f t="shared" si="338"/>
        <v>8.7421834427195561E-3</v>
      </c>
      <c r="N374" s="61">
        <f t="shared" si="339"/>
        <v>3.4363644302563098E-2</v>
      </c>
      <c r="O374" s="61">
        <f t="shared" si="340"/>
        <v>0.23969950774732182</v>
      </c>
      <c r="P374" s="94"/>
    </row>
    <row r="375" spans="1:16" x14ac:dyDescent="0.2">
      <c r="A375" s="7" t="s">
        <v>57</v>
      </c>
      <c r="B375" s="10">
        <f t="shared" ref="B375:C375" si="345">B366/B$362</f>
        <v>7.1364317841079467E-2</v>
      </c>
      <c r="C375" s="10">
        <f t="shared" si="345"/>
        <v>6.6914498141263934E-2</v>
      </c>
      <c r="D375" s="10">
        <f t="shared" ref="D375:K375" si="346">D366/D$362</f>
        <v>6.229235880398671E-2</v>
      </c>
      <c r="E375" s="10">
        <f t="shared" si="346"/>
        <v>5.2993411629905472E-2</v>
      </c>
      <c r="F375" s="10">
        <f t="shared" si="346"/>
        <v>5.6657223796033995E-2</v>
      </c>
      <c r="G375" s="10">
        <f t="shared" si="346"/>
        <v>5.1078320090805901E-2</v>
      </c>
      <c r="H375" s="10">
        <f t="shared" si="346"/>
        <v>6.0663764961915126E-2</v>
      </c>
      <c r="I375" s="10">
        <f t="shared" si="346"/>
        <v>5.5494805904866044E-2</v>
      </c>
      <c r="J375" s="10">
        <f t="shared" si="346"/>
        <v>5.9826670394185072E-2</v>
      </c>
      <c r="K375" s="10">
        <f t="shared" si="346"/>
        <v>6.5403965670316658E-2</v>
      </c>
      <c r="L375" s="27"/>
      <c r="M375" s="103">
        <f t="shared" si="338"/>
        <v>5.5772952761315858E-3</v>
      </c>
      <c r="N375" s="14">
        <f t="shared" si="339"/>
        <v>0.28046430567886615</v>
      </c>
      <c r="O375" s="14">
        <f t="shared" si="340"/>
        <v>-8.3520060880226746E-2</v>
      </c>
      <c r="P375" s="44"/>
    </row>
    <row r="376" spans="1:16" x14ac:dyDescent="0.2">
      <c r="A376" s="62" t="s">
        <v>58</v>
      </c>
      <c r="B376" s="63">
        <f t="shared" ref="B376:C376" si="347">B367/B$362</f>
        <v>9.5652173913043481E-2</v>
      </c>
      <c r="C376" s="63">
        <f t="shared" si="347"/>
        <v>9.236488418644552E-2</v>
      </c>
      <c r="D376" s="63">
        <f t="shared" ref="D376:K376" si="348">D367/D$362</f>
        <v>8.9424141749723143E-2</v>
      </c>
      <c r="E376" s="63">
        <f t="shared" si="348"/>
        <v>9.0804926955027218E-2</v>
      </c>
      <c r="F376" s="63">
        <f t="shared" si="348"/>
        <v>9.4050991501416437E-2</v>
      </c>
      <c r="G376" s="63">
        <f t="shared" si="348"/>
        <v>9.222474460839955E-2</v>
      </c>
      <c r="H376" s="63">
        <f t="shared" si="348"/>
        <v>9.0043525571273125E-2</v>
      </c>
      <c r="I376" s="63">
        <f t="shared" si="348"/>
        <v>7.6271186440677971E-2</v>
      </c>
      <c r="J376" s="63">
        <f t="shared" si="348"/>
        <v>7.576181157394464E-2</v>
      </c>
      <c r="K376" s="63">
        <f t="shared" si="348"/>
        <v>8.4936371707605804E-2</v>
      </c>
      <c r="L376" s="65"/>
      <c r="M376" s="104">
        <f t="shared" si="338"/>
        <v>9.1745601336611637E-3</v>
      </c>
      <c r="N376" s="61">
        <f t="shared" si="339"/>
        <v>-7.9028388007375883E-2</v>
      </c>
      <c r="O376" s="61">
        <f t="shared" si="340"/>
        <v>-0.11202884123866662</v>
      </c>
      <c r="P376" s="94"/>
    </row>
    <row r="377" spans="1:16" x14ac:dyDescent="0.2">
      <c r="A377" s="7" t="s">
        <v>59</v>
      </c>
      <c r="B377" s="10">
        <f t="shared" ref="B377:C377" si="349">B368/B$362</f>
        <v>4.8875562218890556E-2</v>
      </c>
      <c r="C377" s="10">
        <f t="shared" si="349"/>
        <v>4.4895624821275376E-2</v>
      </c>
      <c r="D377" s="10">
        <f t="shared" ref="D377:K377" si="350">D368/D$362</f>
        <v>4.1528239202657809E-2</v>
      </c>
      <c r="E377" s="10">
        <f t="shared" si="350"/>
        <v>4.182182755657405E-2</v>
      </c>
      <c r="F377" s="10">
        <f t="shared" si="350"/>
        <v>4.1926345609065156E-2</v>
      </c>
      <c r="G377" s="10">
        <f t="shared" si="350"/>
        <v>4.5402951191827468E-2</v>
      </c>
      <c r="H377" s="10">
        <f t="shared" si="350"/>
        <v>4.3525571273122961E-2</v>
      </c>
      <c r="I377" s="10">
        <f t="shared" si="350"/>
        <v>4.2919628212137781E-2</v>
      </c>
      <c r="J377" s="10">
        <f t="shared" si="350"/>
        <v>4.0257198769918928E-2</v>
      </c>
      <c r="K377" s="10">
        <f t="shared" si="350"/>
        <v>4.0840485350695475E-2</v>
      </c>
      <c r="L377" s="27"/>
      <c r="M377" s="103">
        <f t="shared" si="338"/>
        <v>5.8328658077654721E-4</v>
      </c>
      <c r="N377" s="14">
        <f t="shared" si="339"/>
        <v>-0.10048831015093213</v>
      </c>
      <c r="O377" s="14">
        <f t="shared" si="340"/>
        <v>-0.16439865862227357</v>
      </c>
      <c r="P377" s="44"/>
    </row>
    <row r="378" spans="1:16" x14ac:dyDescent="0.2">
      <c r="A378" s="62" t="s">
        <v>60</v>
      </c>
      <c r="B378" s="63">
        <f t="shared" ref="B378:C378" si="351">B369/B$362</f>
        <v>1.6491754122938532E-2</v>
      </c>
      <c r="C378" s="63">
        <f t="shared" si="351"/>
        <v>1.8301401201029455E-2</v>
      </c>
      <c r="D378" s="63">
        <f t="shared" ref="D378:K378" si="352">D369/D$362</f>
        <v>1.6888150609080842E-2</v>
      </c>
      <c r="E378" s="63">
        <f t="shared" si="352"/>
        <v>1.9765110283586365E-2</v>
      </c>
      <c r="F378" s="63">
        <f t="shared" si="352"/>
        <v>1.8696883852691217E-2</v>
      </c>
      <c r="G378" s="63">
        <f t="shared" si="352"/>
        <v>1.8444948921679909E-2</v>
      </c>
      <c r="H378" s="63">
        <f t="shared" si="352"/>
        <v>1.7954298150163223E-2</v>
      </c>
      <c r="I378" s="63">
        <f t="shared" si="352"/>
        <v>1.6949152542372881E-2</v>
      </c>
      <c r="J378" s="63">
        <f t="shared" si="352"/>
        <v>2.0967291025999441E-2</v>
      </c>
      <c r="K378" s="63">
        <f t="shared" si="352"/>
        <v>2.337969813554306E-2</v>
      </c>
      <c r="L378" s="65"/>
      <c r="M378" s="104">
        <f t="shared" si="338"/>
        <v>2.4124071095436191E-3</v>
      </c>
      <c r="N378" s="61">
        <f t="shared" si="339"/>
        <v>0.26753932661005764</v>
      </c>
      <c r="O378" s="61">
        <f t="shared" si="340"/>
        <v>0.41765987785520187</v>
      </c>
      <c r="P378" s="94"/>
    </row>
    <row r="379" spans="1:16" x14ac:dyDescent="0.2">
      <c r="A379" s="7" t="s">
        <v>61</v>
      </c>
      <c r="B379" s="10">
        <f t="shared" ref="B379:C379" si="353">B370/B$362</f>
        <v>2.5787106446776613E-2</v>
      </c>
      <c r="C379" s="10">
        <f t="shared" si="353"/>
        <v>2.5736345438947671E-2</v>
      </c>
      <c r="D379" s="10">
        <f t="shared" ref="D379:K379" si="354">D370/D$362</f>
        <v>2.353266888150609E-2</v>
      </c>
      <c r="E379" s="10">
        <f t="shared" si="354"/>
        <v>2.1483815525637353E-2</v>
      </c>
      <c r="F379" s="10">
        <f t="shared" si="354"/>
        <v>2.2946175637393769E-2</v>
      </c>
      <c r="G379" s="10">
        <f t="shared" si="354"/>
        <v>2.383654937570942E-2</v>
      </c>
      <c r="H379" s="10">
        <f t="shared" si="354"/>
        <v>2.3394994559303592E-2</v>
      </c>
      <c r="I379" s="10">
        <f t="shared" si="354"/>
        <v>2.8157463094587207E-2</v>
      </c>
      <c r="J379" s="10">
        <f t="shared" si="354"/>
        <v>2.2924238188426056E-2</v>
      </c>
      <c r="K379" s="10">
        <f t="shared" si="354"/>
        <v>3.2849955608168099E-2</v>
      </c>
      <c r="L379" s="27"/>
      <c r="M379" s="103">
        <f t="shared" si="338"/>
        <v>9.9257174197420438E-3</v>
      </c>
      <c r="N379" s="14">
        <f t="shared" si="339"/>
        <v>0.37813385194267124</v>
      </c>
      <c r="O379" s="14">
        <f t="shared" si="340"/>
        <v>0.27389072038651868</v>
      </c>
      <c r="P379" s="44"/>
    </row>
    <row r="380" spans="1:16" x14ac:dyDescent="0.2">
      <c r="A380" s="7"/>
      <c r="B380" s="33"/>
      <c r="C380" s="33"/>
      <c r="D380" s="10"/>
      <c r="E380" s="10"/>
      <c r="F380" s="10"/>
      <c r="G380" s="10"/>
      <c r="H380" s="10"/>
      <c r="I380" s="10"/>
      <c r="J380" s="10"/>
      <c r="K380" s="10"/>
      <c r="L380" s="34"/>
      <c r="M380" s="14"/>
      <c r="N380" s="14"/>
      <c r="O380" s="14"/>
    </row>
    <row r="381" spans="1:16" ht="18" x14ac:dyDescent="0.4">
      <c r="A381" s="1" t="s">
        <v>142</v>
      </c>
    </row>
    <row r="382" spans="1:16" ht="12.65" customHeight="1" x14ac:dyDescent="0.25">
      <c r="A382" s="2"/>
      <c r="B382" s="55" t="s">
        <v>150</v>
      </c>
      <c r="C382" s="55"/>
      <c r="D382" s="3"/>
      <c r="E382" s="3"/>
      <c r="F382" s="3"/>
      <c r="G382" s="3"/>
      <c r="H382" s="3"/>
      <c r="I382" s="3"/>
      <c r="J382" s="3"/>
      <c r="K382" s="3"/>
      <c r="L382" s="25" t="s">
        <v>52</v>
      </c>
      <c r="M382" s="101" t="s">
        <v>158</v>
      </c>
      <c r="N382" s="3" t="str">
        <f>N$4</f>
        <v>pct chg 5/10 year</v>
      </c>
      <c r="O382" s="3"/>
      <c r="P382" s="87" t="str">
        <f>P$4</f>
        <v>10yr</v>
      </c>
    </row>
    <row r="383" spans="1:16" ht="10.5" x14ac:dyDescent="0.25">
      <c r="A383" s="4" t="s">
        <v>0</v>
      </c>
      <c r="B383" s="56">
        <f>B$5</f>
        <v>2017</v>
      </c>
      <c r="C383" s="56">
        <f t="shared" ref="C383:K383" si="355">C$5</f>
        <v>2018</v>
      </c>
      <c r="D383" s="56">
        <f t="shared" si="355"/>
        <v>2019</v>
      </c>
      <c r="E383" s="56" t="str">
        <f t="shared" si="355"/>
        <v>2020^</v>
      </c>
      <c r="F383" s="56">
        <f t="shared" si="355"/>
        <v>2021</v>
      </c>
      <c r="G383" s="56">
        <f t="shared" si="355"/>
        <v>2022</v>
      </c>
      <c r="H383" s="56">
        <f t="shared" si="355"/>
        <v>2023</v>
      </c>
      <c r="I383" s="56">
        <f t="shared" si="355"/>
        <v>2024</v>
      </c>
      <c r="J383" s="56">
        <f t="shared" si="355"/>
        <v>2025</v>
      </c>
      <c r="K383" s="56">
        <f t="shared" si="355"/>
        <v>2026</v>
      </c>
      <c r="L383" s="91" t="str">
        <f>L$5</f>
        <v>2025 to 2026</v>
      </c>
      <c r="M383" s="102"/>
      <c r="N383" s="92" t="str">
        <f>N$5</f>
        <v>2022-26</v>
      </c>
      <c r="O383" s="26" t="str">
        <f>O$5</f>
        <v>2017-26</v>
      </c>
      <c r="P383" s="56" t="str">
        <f>P$5</f>
        <v>trend</v>
      </c>
    </row>
    <row r="384" spans="1:16" ht="12.65" customHeight="1" x14ac:dyDescent="0.25">
      <c r="A384" s="5" t="s">
        <v>81</v>
      </c>
      <c r="B384" s="6">
        <v>161516</v>
      </c>
      <c r="C384" s="6">
        <v>164212.5</v>
      </c>
      <c r="D384" s="6">
        <v>165903.5</v>
      </c>
      <c r="E384" s="6">
        <v>160197.75</v>
      </c>
      <c r="F384" s="41">
        <v>162955.25</v>
      </c>
      <c r="G384" s="41">
        <v>168526</v>
      </c>
      <c r="H384" s="41">
        <v>168615</v>
      </c>
      <c r="I384" s="41">
        <v>166734.5</v>
      </c>
      <c r="J384" s="41">
        <v>170520.5</v>
      </c>
      <c r="K384" s="41">
        <v>167899.25</v>
      </c>
      <c r="L384" s="27">
        <f t="shared" ref="L384:L392" si="356">K384-J384</f>
        <v>-2621.25</v>
      </c>
      <c r="M384" s="106">
        <f t="shared" ref="M384:M392" si="357">IFERROR((K384-J384)/J384,"n/a")</f>
        <v>-1.5372052040663732E-2</v>
      </c>
      <c r="N384" s="24">
        <f t="shared" ref="N384:N392" si="358">IFERROR((K384-G384)/G384,"n/a")</f>
        <v>-3.7190107164473138E-3</v>
      </c>
      <c r="O384" s="24">
        <f t="shared" ref="O384:O392" si="359">IFERROR((K384-B384)/B384,"n/a")</f>
        <v>3.9520852423289336E-2</v>
      </c>
      <c r="P384" s="44"/>
    </row>
    <row r="385" spans="1:16" x14ac:dyDescent="0.2">
      <c r="A385" s="62" t="s">
        <v>54</v>
      </c>
      <c r="B385" s="59">
        <v>141844.5</v>
      </c>
      <c r="C385" s="59">
        <v>143717.75</v>
      </c>
      <c r="D385" s="59">
        <v>144713.5</v>
      </c>
      <c r="E385" s="59">
        <v>138853.25</v>
      </c>
      <c r="F385" s="69">
        <v>141745.75</v>
      </c>
      <c r="G385" s="69">
        <v>148661.5</v>
      </c>
      <c r="H385" s="69">
        <v>148634</v>
      </c>
      <c r="I385" s="69">
        <v>147019</v>
      </c>
      <c r="J385" s="69">
        <v>150436</v>
      </c>
      <c r="K385" s="69">
        <v>138854</v>
      </c>
      <c r="L385" s="65">
        <f t="shared" si="356"/>
        <v>-11582</v>
      </c>
      <c r="M385" s="104">
        <f t="shared" si="357"/>
        <v>-7.6989550373580795E-2</v>
      </c>
      <c r="N385" s="61">
        <f t="shared" si="358"/>
        <v>-6.5972023691406312E-2</v>
      </c>
      <c r="O385" s="61">
        <f t="shared" si="359"/>
        <v>-2.1082946466024415E-2</v>
      </c>
      <c r="P385" s="94"/>
    </row>
    <row r="386" spans="1:16" x14ac:dyDescent="0.2">
      <c r="A386" s="7" t="s">
        <v>55</v>
      </c>
      <c r="B386" s="6">
        <v>5386</v>
      </c>
      <c r="C386" s="6">
        <v>6585.75</v>
      </c>
      <c r="D386" s="6">
        <v>6800</v>
      </c>
      <c r="E386" s="6">
        <v>6436</v>
      </c>
      <c r="F386" s="41">
        <v>6754</v>
      </c>
      <c r="G386" s="41">
        <v>5792.5</v>
      </c>
      <c r="H386" s="41">
        <v>5339.5</v>
      </c>
      <c r="I386" s="41">
        <v>5254.5</v>
      </c>
      <c r="J386" s="41">
        <v>4997</v>
      </c>
      <c r="K386" s="41">
        <v>8944.5</v>
      </c>
      <c r="L386" s="27">
        <f t="shared" si="356"/>
        <v>3947.5</v>
      </c>
      <c r="M386" s="103">
        <f t="shared" si="357"/>
        <v>0.78997398439063438</v>
      </c>
      <c r="N386" s="14">
        <f t="shared" si="358"/>
        <v>0.54415192058696593</v>
      </c>
      <c r="O386" s="14">
        <f t="shared" si="359"/>
        <v>0.66069439287040477</v>
      </c>
      <c r="P386" s="44"/>
    </row>
    <row r="387" spans="1:16" x14ac:dyDescent="0.2">
      <c r="A387" s="62" t="s">
        <v>56</v>
      </c>
      <c r="B387" s="59">
        <v>7375</v>
      </c>
      <c r="C387" s="59">
        <v>7206</v>
      </c>
      <c r="D387" s="59">
        <v>7693</v>
      </c>
      <c r="E387" s="59">
        <v>7428</v>
      </c>
      <c r="F387" s="69">
        <v>7287</v>
      </c>
      <c r="G387" s="69">
        <v>7335</v>
      </c>
      <c r="H387" s="69">
        <v>7189</v>
      </c>
      <c r="I387" s="69">
        <v>6992</v>
      </c>
      <c r="J387" s="69">
        <v>7541.5</v>
      </c>
      <c r="K387" s="69">
        <v>8355</v>
      </c>
      <c r="L387" s="65">
        <f t="shared" si="356"/>
        <v>813.5</v>
      </c>
      <c r="M387" s="104">
        <f t="shared" si="357"/>
        <v>0.10786978717761718</v>
      </c>
      <c r="N387" s="61">
        <f t="shared" si="358"/>
        <v>0.13905930470347649</v>
      </c>
      <c r="O387" s="61">
        <f t="shared" si="359"/>
        <v>0.13288135593220338</v>
      </c>
      <c r="P387" s="94"/>
    </row>
    <row r="388" spans="1:16" x14ac:dyDescent="0.2">
      <c r="A388" s="7" t="s">
        <v>57</v>
      </c>
      <c r="B388" s="6">
        <v>1789.5</v>
      </c>
      <c r="C388" s="6">
        <v>1498</v>
      </c>
      <c r="D388" s="6">
        <v>1780</v>
      </c>
      <c r="E388" s="6">
        <v>1381</v>
      </c>
      <c r="F388" s="41">
        <v>1528</v>
      </c>
      <c r="G388" s="41">
        <v>1333</v>
      </c>
      <c r="H388" s="41">
        <v>1546</v>
      </c>
      <c r="I388" s="41">
        <v>1421</v>
      </c>
      <c r="J388" s="41">
        <v>1392</v>
      </c>
      <c r="K388" s="41">
        <v>1331</v>
      </c>
      <c r="L388" s="27">
        <f t="shared" si="356"/>
        <v>-61</v>
      </c>
      <c r="M388" s="103">
        <f t="shared" si="357"/>
        <v>-4.3821839080459772E-2</v>
      </c>
      <c r="N388" s="14">
        <f t="shared" si="358"/>
        <v>-1.5003750937734434E-3</v>
      </c>
      <c r="O388" s="14">
        <f t="shared" si="359"/>
        <v>-0.25621682034087734</v>
      </c>
      <c r="P388" s="44"/>
    </row>
    <row r="389" spans="1:16" x14ac:dyDescent="0.2">
      <c r="A389" s="62" t="s">
        <v>58</v>
      </c>
      <c r="B389" s="59">
        <v>1594</v>
      </c>
      <c r="C389" s="59">
        <v>1589</v>
      </c>
      <c r="D389" s="59">
        <v>1550</v>
      </c>
      <c r="E389" s="59">
        <v>1716</v>
      </c>
      <c r="F389" s="69">
        <v>1793.5</v>
      </c>
      <c r="G389" s="69">
        <v>1735.5</v>
      </c>
      <c r="H389" s="69">
        <v>1762.5</v>
      </c>
      <c r="I389" s="69">
        <v>1857.5</v>
      </c>
      <c r="J389" s="69">
        <v>1692.5</v>
      </c>
      <c r="K389" s="69">
        <v>1661</v>
      </c>
      <c r="L389" s="65">
        <f t="shared" si="356"/>
        <v>-31.5</v>
      </c>
      <c r="M389" s="104">
        <f t="shared" si="357"/>
        <v>-1.8611521418020679E-2</v>
      </c>
      <c r="N389" s="61">
        <f t="shared" si="358"/>
        <v>-4.2927110342840677E-2</v>
      </c>
      <c r="O389" s="61">
        <f t="shared" si="359"/>
        <v>4.2032622333751567E-2</v>
      </c>
      <c r="P389" s="94"/>
    </row>
    <row r="390" spans="1:16" x14ac:dyDescent="0.2">
      <c r="A390" s="7" t="s">
        <v>59</v>
      </c>
      <c r="B390" s="6">
        <v>1752</v>
      </c>
      <c r="C390" s="6">
        <v>1805</v>
      </c>
      <c r="D390" s="6">
        <v>1411</v>
      </c>
      <c r="E390" s="6">
        <v>1282</v>
      </c>
      <c r="F390" s="41">
        <v>1259.5</v>
      </c>
      <c r="G390" s="41">
        <v>1275.5</v>
      </c>
      <c r="H390" s="41">
        <v>1274</v>
      </c>
      <c r="I390" s="41">
        <v>1378</v>
      </c>
      <c r="J390" s="41">
        <v>1209</v>
      </c>
      <c r="K390" s="41">
        <v>3547</v>
      </c>
      <c r="L390" s="27">
        <f t="shared" si="356"/>
        <v>2338</v>
      </c>
      <c r="M390" s="103">
        <f t="shared" si="357"/>
        <v>1.9338296112489661</v>
      </c>
      <c r="N390" s="14">
        <f t="shared" si="358"/>
        <v>1.7808702469619757</v>
      </c>
      <c r="O390" s="14">
        <f t="shared" si="359"/>
        <v>1.0245433789954337</v>
      </c>
      <c r="P390" s="44"/>
    </row>
    <row r="391" spans="1:16" x14ac:dyDescent="0.2">
      <c r="A391" s="62" t="s">
        <v>60</v>
      </c>
      <c r="B391" s="59">
        <v>989</v>
      </c>
      <c r="C391" s="59">
        <v>969</v>
      </c>
      <c r="D391" s="59">
        <v>1042</v>
      </c>
      <c r="E391" s="59">
        <v>1285.5</v>
      </c>
      <c r="F391" s="69">
        <v>1252.5</v>
      </c>
      <c r="G391" s="69">
        <v>1205</v>
      </c>
      <c r="H391" s="69">
        <v>1292</v>
      </c>
      <c r="I391" s="69">
        <v>1171</v>
      </c>
      <c r="J391" s="69">
        <v>1319.5</v>
      </c>
      <c r="K391" s="69">
        <v>1493</v>
      </c>
      <c r="L391" s="65">
        <f t="shared" si="356"/>
        <v>173.5</v>
      </c>
      <c r="M391" s="104">
        <f t="shared" si="357"/>
        <v>0.13148920045471771</v>
      </c>
      <c r="N391" s="61">
        <f t="shared" si="358"/>
        <v>0.23900414937759337</v>
      </c>
      <c r="O391" s="61">
        <f t="shared" si="359"/>
        <v>0.50960566228513648</v>
      </c>
      <c r="P391" s="94"/>
    </row>
    <row r="392" spans="1:16" x14ac:dyDescent="0.2">
      <c r="A392" s="7" t="s">
        <v>61</v>
      </c>
      <c r="B392" s="6">
        <v>786</v>
      </c>
      <c r="C392" s="6">
        <v>842</v>
      </c>
      <c r="D392" s="6">
        <v>914</v>
      </c>
      <c r="E392" s="6">
        <v>1816</v>
      </c>
      <c r="F392" s="41">
        <v>1335</v>
      </c>
      <c r="G392" s="41">
        <v>1188</v>
      </c>
      <c r="H392" s="41">
        <v>1578</v>
      </c>
      <c r="I392" s="41">
        <v>1641.5</v>
      </c>
      <c r="J392" s="41">
        <v>1933</v>
      </c>
      <c r="K392" s="41">
        <v>3713.75</v>
      </c>
      <c r="L392" s="27">
        <f t="shared" si="356"/>
        <v>1780.75</v>
      </c>
      <c r="M392" s="103">
        <f t="shared" si="357"/>
        <v>0.92123642007242623</v>
      </c>
      <c r="N392" s="14">
        <f t="shared" si="358"/>
        <v>2.1260521885521886</v>
      </c>
      <c r="O392" s="14">
        <f t="shared" si="359"/>
        <v>3.7248727735368958</v>
      </c>
      <c r="P392" s="44"/>
    </row>
    <row r="393" spans="1:16" ht="10.5" x14ac:dyDescent="0.25">
      <c r="B393" s="8">
        <f t="shared" ref="B393:C393" si="360">SUM(B394:B401)</f>
        <v>1</v>
      </c>
      <c r="C393" s="8">
        <f t="shared" si="360"/>
        <v>1</v>
      </c>
      <c r="D393" s="8">
        <f t="shared" ref="D393:K393" si="361">SUM(D394:D401)</f>
        <v>1</v>
      </c>
      <c r="E393" s="8">
        <f t="shared" si="361"/>
        <v>1</v>
      </c>
      <c r="F393" s="8">
        <f t="shared" si="361"/>
        <v>1.0000000000000002</v>
      </c>
      <c r="G393" s="8">
        <f t="shared" si="361"/>
        <v>1</v>
      </c>
      <c r="H393" s="8">
        <f t="shared" si="361"/>
        <v>1</v>
      </c>
      <c r="I393" s="8">
        <f t="shared" si="361"/>
        <v>1</v>
      </c>
      <c r="J393" s="8">
        <f t="shared" si="361"/>
        <v>0.99999999999999989</v>
      </c>
      <c r="K393" s="8">
        <f t="shared" si="361"/>
        <v>0.99999999999999989</v>
      </c>
      <c r="L393" s="51"/>
      <c r="M393" s="105"/>
      <c r="N393" s="15" t="s">
        <v>53</v>
      </c>
      <c r="O393" s="15"/>
    </row>
    <row r="394" spans="1:16" x14ac:dyDescent="0.2">
      <c r="A394" s="62" t="s">
        <v>54</v>
      </c>
      <c r="B394" s="63">
        <f>B385/B$384</f>
        <v>0.87820711260803885</v>
      </c>
      <c r="C394" s="63">
        <f>C385/C$384</f>
        <v>0.87519372763949155</v>
      </c>
      <c r="D394" s="63">
        <f>D385/D$384</f>
        <v>0.87227514790224436</v>
      </c>
      <c r="E394" s="63">
        <f t="shared" ref="E394:K394" si="362">E385/E$384</f>
        <v>0.86676154939754146</v>
      </c>
      <c r="F394" s="63">
        <f t="shared" si="362"/>
        <v>0.86984463526029387</v>
      </c>
      <c r="G394" s="63">
        <f t="shared" si="362"/>
        <v>0.88212798025230532</v>
      </c>
      <c r="H394" s="63">
        <f t="shared" si="362"/>
        <v>0.88149927349286838</v>
      </c>
      <c r="I394" s="63">
        <f t="shared" si="362"/>
        <v>0.88175512566385483</v>
      </c>
      <c r="J394" s="63">
        <f t="shared" si="362"/>
        <v>0.8822165076926235</v>
      </c>
      <c r="K394" s="63">
        <f t="shared" si="362"/>
        <v>0.82700786334662002</v>
      </c>
      <c r="L394" s="65"/>
      <c r="M394" s="104">
        <f t="shared" ref="M394:M401" si="363">IFERROR((K394-J394),"n/a")</f>
        <v>-5.5208644346003477E-2</v>
      </c>
      <c r="N394" s="61">
        <f t="shared" ref="N394:N401" si="364">IFERROR((K394-G394)/G394,"n/a")</f>
        <v>-6.2485396835411461E-2</v>
      </c>
      <c r="O394" s="61">
        <f t="shared" ref="O394:O401" si="365">IFERROR((K394-B394)/B394,"n/a")</f>
        <v>-5.8299743336592706E-2</v>
      </c>
      <c r="P394" s="94"/>
    </row>
    <row r="395" spans="1:16" x14ac:dyDescent="0.2">
      <c r="A395" s="7" t="s">
        <v>55</v>
      </c>
      <c r="B395" s="10">
        <f t="shared" ref="B395:C395" si="366">B386/B$384</f>
        <v>3.3346541519106467E-2</v>
      </c>
      <c r="C395" s="10">
        <f t="shared" si="366"/>
        <v>4.0105046814341176E-2</v>
      </c>
      <c r="D395" s="10">
        <f t="shared" ref="D395:K395" si="367">D386/D$384</f>
        <v>4.0987682598619075E-2</v>
      </c>
      <c r="E395" s="10">
        <f t="shared" si="367"/>
        <v>4.0175345783570619E-2</v>
      </c>
      <c r="F395" s="10">
        <f t="shared" si="367"/>
        <v>4.1446961665856118E-2</v>
      </c>
      <c r="G395" s="10">
        <f t="shared" si="367"/>
        <v>3.4371550977297272E-2</v>
      </c>
      <c r="H395" s="10">
        <f t="shared" si="367"/>
        <v>3.1666814933428225E-2</v>
      </c>
      <c r="I395" s="10">
        <f t="shared" si="367"/>
        <v>3.1514173731291367E-2</v>
      </c>
      <c r="J395" s="10">
        <f t="shared" si="367"/>
        <v>2.9304394486293437E-2</v>
      </c>
      <c r="K395" s="10">
        <f t="shared" si="367"/>
        <v>5.3273019385137219E-2</v>
      </c>
      <c r="L395" s="27"/>
      <c r="M395" s="103">
        <f t="shared" si="363"/>
        <v>2.3968624898843782E-2</v>
      </c>
      <c r="N395" s="14">
        <f t="shared" si="364"/>
        <v>0.54991607507978157</v>
      </c>
      <c r="O395" s="14">
        <f t="shared" si="365"/>
        <v>0.59755755644445285</v>
      </c>
      <c r="P395" s="44"/>
    </row>
    <row r="396" spans="1:16" x14ac:dyDescent="0.2">
      <c r="A396" s="62" t="s">
        <v>56</v>
      </c>
      <c r="B396" s="63">
        <f t="shared" ref="B396:C396" si="368">B387/B$384</f>
        <v>4.5661110973525841E-2</v>
      </c>
      <c r="C396" s="63">
        <f t="shared" si="368"/>
        <v>4.3882164877825987E-2</v>
      </c>
      <c r="D396" s="63">
        <f t="shared" ref="D396:K396" si="369">D387/D$384</f>
        <v>4.6370329739878903E-2</v>
      </c>
      <c r="E396" s="63">
        <f t="shared" si="369"/>
        <v>4.6367692430137129E-2</v>
      </c>
      <c r="F396" s="63">
        <f t="shared" si="369"/>
        <v>4.4717798291248674E-2</v>
      </c>
      <c r="G396" s="63">
        <f t="shared" si="369"/>
        <v>4.3524441332494689E-2</v>
      </c>
      <c r="H396" s="63">
        <f t="shared" si="369"/>
        <v>4.2635589953444235E-2</v>
      </c>
      <c r="I396" s="63">
        <f t="shared" si="369"/>
        <v>4.1934932482479634E-2</v>
      </c>
      <c r="J396" s="63">
        <f t="shared" si="369"/>
        <v>4.4226354016086045E-2</v>
      </c>
      <c r="K396" s="63">
        <f t="shared" si="369"/>
        <v>4.9761985238171103E-2</v>
      </c>
      <c r="L396" s="65"/>
      <c r="M396" s="104">
        <f t="shared" si="363"/>
        <v>5.5356312220850579E-3</v>
      </c>
      <c r="N396" s="61">
        <f t="shared" si="364"/>
        <v>0.1433112916493556</v>
      </c>
      <c r="O396" s="61">
        <f t="shared" si="365"/>
        <v>8.981109257334835E-2</v>
      </c>
      <c r="P396" s="94"/>
    </row>
    <row r="397" spans="1:16" x14ac:dyDescent="0.2">
      <c r="A397" s="7" t="s">
        <v>57</v>
      </c>
      <c r="B397" s="10">
        <f t="shared" ref="B397:C397" si="370">B388/B$384</f>
        <v>1.1079397706728744E-2</v>
      </c>
      <c r="C397" s="10">
        <f t="shared" si="370"/>
        <v>9.1223262540914979E-3</v>
      </c>
      <c r="D397" s="10">
        <f t="shared" ref="D397:K397" si="371">D388/D$384</f>
        <v>1.0729128680226758E-2</v>
      </c>
      <c r="E397" s="10">
        <f t="shared" si="371"/>
        <v>8.6205954827705128E-3</v>
      </c>
      <c r="F397" s="10">
        <f t="shared" si="371"/>
        <v>9.3768074363974156E-3</v>
      </c>
      <c r="G397" s="10">
        <f t="shared" si="371"/>
        <v>7.9097587315903779E-3</v>
      </c>
      <c r="H397" s="10">
        <f t="shared" si="371"/>
        <v>9.1688165347092489E-3</v>
      </c>
      <c r="I397" s="10">
        <f t="shared" si="371"/>
        <v>8.5225313297487924E-3</v>
      </c>
      <c r="J397" s="10">
        <f t="shared" si="371"/>
        <v>8.1632413698059757E-3</v>
      </c>
      <c r="K397" s="10">
        <f t="shared" si="371"/>
        <v>7.9273731121491005E-3</v>
      </c>
      <c r="L397" s="27"/>
      <c r="M397" s="103">
        <f t="shared" si="363"/>
        <v>-2.3586825765687519E-4</v>
      </c>
      <c r="N397" s="14">
        <f t="shared" si="364"/>
        <v>2.226917552917687E-3</v>
      </c>
      <c r="O397" s="14">
        <f t="shared" si="365"/>
        <v>-0.28449421873044189</v>
      </c>
      <c r="P397" s="44"/>
    </row>
    <row r="398" spans="1:16" x14ac:dyDescent="0.2">
      <c r="A398" s="62" t="s">
        <v>58</v>
      </c>
      <c r="B398" s="63">
        <f t="shared" ref="B398:C398" si="372">B389/B$384</f>
        <v>9.8689913073627383E-3</v>
      </c>
      <c r="C398" s="63">
        <f t="shared" si="372"/>
        <v>9.676486260181168E-3</v>
      </c>
      <c r="D398" s="63">
        <f t="shared" ref="D398:K398" si="373">D389/D$384</f>
        <v>9.3427805923322893E-3</v>
      </c>
      <c r="E398" s="63">
        <f t="shared" si="373"/>
        <v>1.0711760932971905E-2</v>
      </c>
      <c r="F398" s="63">
        <f t="shared" si="373"/>
        <v>1.1006089095012281E-2</v>
      </c>
      <c r="G398" s="63">
        <f t="shared" si="373"/>
        <v>1.0298114237565718E-2</v>
      </c>
      <c r="H398" s="63">
        <f t="shared" si="373"/>
        <v>1.0452806689796281E-2</v>
      </c>
      <c r="I398" s="63">
        <f t="shared" si="373"/>
        <v>1.1140465830407025E-2</v>
      </c>
      <c r="J398" s="63">
        <f t="shared" si="373"/>
        <v>9.9254928293079133E-3</v>
      </c>
      <c r="K398" s="63">
        <f t="shared" si="373"/>
        <v>9.8928375201199521E-3</v>
      </c>
      <c r="L398" s="65"/>
      <c r="M398" s="104">
        <f t="shared" si="363"/>
        <v>-3.2655309187961182E-5</v>
      </c>
      <c r="N398" s="61">
        <f t="shared" si="364"/>
        <v>-3.9354459282204018E-2</v>
      </c>
      <c r="O398" s="61">
        <f t="shared" si="365"/>
        <v>2.4162765995571862E-3</v>
      </c>
      <c r="P398" s="94"/>
    </row>
    <row r="399" spans="1:16" x14ac:dyDescent="0.2">
      <c r="A399" s="7" t="s">
        <v>59</v>
      </c>
      <c r="B399" s="10">
        <f t="shared" ref="B399:C399" si="374">B390/B$384</f>
        <v>1.0847222566185394E-2</v>
      </c>
      <c r="C399" s="10">
        <f t="shared" si="374"/>
        <v>1.0991855065844561E-2</v>
      </c>
      <c r="D399" s="10">
        <f t="shared" ref="D399:K399" si="375">D390/D$384</f>
        <v>8.5049441392134589E-3</v>
      </c>
      <c r="E399" s="10">
        <f t="shared" si="375"/>
        <v>8.0026092750990572E-3</v>
      </c>
      <c r="F399" s="10">
        <f t="shared" si="375"/>
        <v>7.7291158155383148E-3</v>
      </c>
      <c r="G399" s="10">
        <f t="shared" si="375"/>
        <v>7.5685650878796152E-3</v>
      </c>
      <c r="H399" s="10">
        <f t="shared" si="375"/>
        <v>7.5556741689648014E-3</v>
      </c>
      <c r="I399" s="10">
        <f t="shared" si="375"/>
        <v>8.2646362930287372E-3</v>
      </c>
      <c r="J399" s="10">
        <f t="shared" si="375"/>
        <v>7.0900566207582078E-3</v>
      </c>
      <c r="K399" s="10">
        <f t="shared" si="375"/>
        <v>2.1125764409310941E-2</v>
      </c>
      <c r="L399" s="27"/>
      <c r="M399" s="103">
        <f t="shared" si="363"/>
        <v>1.4035707788552733E-2</v>
      </c>
      <c r="N399" s="14">
        <f t="shared" si="364"/>
        <v>1.7912509391168447</v>
      </c>
      <c r="O399" s="14">
        <f t="shared" si="365"/>
        <v>0.94757360977983207</v>
      </c>
      <c r="P399" s="44"/>
    </row>
    <row r="400" spans="1:16" x14ac:dyDescent="0.2">
      <c r="A400" s="62" t="s">
        <v>60</v>
      </c>
      <c r="B400" s="63">
        <f t="shared" ref="B400:C400" si="376">B391/B$384</f>
        <v>6.1232323732633301E-3</v>
      </c>
      <c r="C400" s="63">
        <f t="shared" si="376"/>
        <v>5.9008906142955014E-3</v>
      </c>
      <c r="D400" s="63">
        <f t="shared" ref="D400:K400" si="377">D391/D$384</f>
        <v>6.2807595982001582E-3</v>
      </c>
      <c r="E400" s="63">
        <f t="shared" si="377"/>
        <v>8.024457272339967E-3</v>
      </c>
      <c r="F400" s="63">
        <f t="shared" si="377"/>
        <v>7.6861592369684316E-3</v>
      </c>
      <c r="G400" s="63">
        <f t="shared" si="377"/>
        <v>7.1502320116777233E-3</v>
      </c>
      <c r="H400" s="63">
        <f t="shared" si="377"/>
        <v>7.6624262372861256E-3</v>
      </c>
      <c r="I400" s="63">
        <f t="shared" si="377"/>
        <v>7.0231415813763794E-3</v>
      </c>
      <c r="J400" s="63">
        <f t="shared" si="377"/>
        <v>7.7380725484619151E-3</v>
      </c>
      <c r="K400" s="63">
        <f t="shared" si="377"/>
        <v>8.8922374578802466E-3</v>
      </c>
      <c r="L400" s="65"/>
      <c r="M400" s="104">
        <f t="shared" si="363"/>
        <v>1.1541649094183315E-3</v>
      </c>
      <c r="N400" s="61">
        <f t="shared" si="364"/>
        <v>0.24362921977321697</v>
      </c>
      <c r="O400" s="61">
        <f t="shared" si="365"/>
        <v>0.45221296789381787</v>
      </c>
      <c r="P400" s="94"/>
    </row>
    <row r="401" spans="1:16" x14ac:dyDescent="0.2">
      <c r="A401" s="7" t="s">
        <v>61</v>
      </c>
      <c r="B401" s="10">
        <f t="shared" ref="B401:C401" si="378">B392/B$384</f>
        <v>4.8663909457886522E-3</v>
      </c>
      <c r="C401" s="10">
        <f t="shared" si="378"/>
        <v>5.1275024739285986E-3</v>
      </c>
      <c r="D401" s="10">
        <f t="shared" ref="D401:K401" si="379">D392/D$384</f>
        <v>5.509226749284976E-3</v>
      </c>
      <c r="E401" s="10">
        <f t="shared" si="379"/>
        <v>1.1335989425569336E-2</v>
      </c>
      <c r="F401" s="10">
        <f t="shared" si="379"/>
        <v>8.1924331986849147E-3</v>
      </c>
      <c r="G401" s="10">
        <f t="shared" si="379"/>
        <v>7.0493573691893241E-3</v>
      </c>
      <c r="H401" s="10">
        <f t="shared" si="379"/>
        <v>9.3585979895027139E-3</v>
      </c>
      <c r="I401" s="10">
        <f t="shared" si="379"/>
        <v>9.8449930878132599E-3</v>
      </c>
      <c r="J401" s="10">
        <f t="shared" si="379"/>
        <v>1.133588043666304E-2</v>
      </c>
      <c r="K401" s="10">
        <f t="shared" si="379"/>
        <v>2.2118919530611365E-2</v>
      </c>
      <c r="L401" s="27"/>
      <c r="M401" s="103">
        <f t="shared" si="363"/>
        <v>1.0783039093948324E-2</v>
      </c>
      <c r="N401" s="14">
        <f t="shared" si="364"/>
        <v>2.1377214080941167</v>
      </c>
      <c r="O401" s="14">
        <f t="shared" si="365"/>
        <v>3.5452409757076664</v>
      </c>
      <c r="P401" s="44"/>
    </row>
    <row r="402" spans="1:16" x14ac:dyDescent="0.2">
      <c r="A402" s="57" t="s">
        <v>137</v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28"/>
      <c r="M402" s="103"/>
      <c r="N402" s="6"/>
      <c r="O402" s="6"/>
    </row>
    <row r="403" spans="1:16" x14ac:dyDescent="0.2">
      <c r="A403" s="57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4"/>
      <c r="N403" s="6"/>
      <c r="O403" s="6"/>
    </row>
    <row r="404" spans="1:16" ht="18" x14ac:dyDescent="0.4">
      <c r="A404" s="1" t="s">
        <v>95</v>
      </c>
    </row>
    <row r="405" spans="1:16" ht="12.65" customHeight="1" x14ac:dyDescent="0.25">
      <c r="A405" s="2"/>
      <c r="B405" s="3" t="s">
        <v>125</v>
      </c>
      <c r="C405" s="3"/>
      <c r="D405" s="3"/>
      <c r="E405" s="3"/>
      <c r="F405" s="3"/>
      <c r="G405" s="3"/>
      <c r="H405" s="3"/>
      <c r="I405" s="3"/>
      <c r="J405" s="3"/>
      <c r="K405" s="3"/>
      <c r="L405" s="93"/>
      <c r="M405" s="87"/>
      <c r="N405" s="3"/>
      <c r="O405" s="3"/>
    </row>
    <row r="406" spans="1:16" ht="12.65" customHeight="1" x14ac:dyDescent="0.25">
      <c r="A406" s="2"/>
      <c r="B406" s="55" t="s">
        <v>150</v>
      </c>
      <c r="C406" s="55"/>
      <c r="D406" s="3"/>
      <c r="E406" s="3"/>
      <c r="F406" s="3"/>
      <c r="G406" s="3"/>
      <c r="H406" s="3"/>
      <c r="I406" s="3"/>
      <c r="J406" s="3"/>
      <c r="K406" s="3"/>
      <c r="L406" s="25" t="s">
        <v>52</v>
      </c>
      <c r="M406" s="101" t="s">
        <v>158</v>
      </c>
      <c r="N406" s="3" t="str">
        <f>N$4</f>
        <v>pct chg 5/10 year</v>
      </c>
      <c r="O406" s="3"/>
      <c r="P406" s="87" t="str">
        <f>P$4</f>
        <v>10yr</v>
      </c>
    </row>
    <row r="407" spans="1:16" ht="10.5" x14ac:dyDescent="0.25">
      <c r="A407" s="4" t="s">
        <v>0</v>
      </c>
      <c r="B407" s="56">
        <f>B$5</f>
        <v>2017</v>
      </c>
      <c r="C407" s="56">
        <f t="shared" ref="C407:K407" si="380">C$5</f>
        <v>2018</v>
      </c>
      <c r="D407" s="56">
        <f t="shared" si="380"/>
        <v>2019</v>
      </c>
      <c r="E407" s="56" t="str">
        <f t="shared" si="380"/>
        <v>2020^</v>
      </c>
      <c r="F407" s="56">
        <f t="shared" si="380"/>
        <v>2021</v>
      </c>
      <c r="G407" s="56">
        <f t="shared" si="380"/>
        <v>2022</v>
      </c>
      <c r="H407" s="56">
        <f t="shared" si="380"/>
        <v>2023</v>
      </c>
      <c r="I407" s="56">
        <f t="shared" si="380"/>
        <v>2024</v>
      </c>
      <c r="J407" s="56">
        <f t="shared" si="380"/>
        <v>2025</v>
      </c>
      <c r="K407" s="56">
        <f t="shared" si="380"/>
        <v>2026</v>
      </c>
      <c r="L407" s="91" t="str">
        <f>L$5</f>
        <v>2025 to 2026</v>
      </c>
      <c r="M407" s="102"/>
      <c r="N407" s="92" t="str">
        <f>N$5</f>
        <v>2022-26</v>
      </c>
      <c r="O407" s="26" t="str">
        <f>O$5</f>
        <v>2017-26</v>
      </c>
      <c r="P407" s="56" t="str">
        <f>P$5</f>
        <v>trend</v>
      </c>
    </row>
    <row r="408" spans="1:16" ht="12.65" customHeight="1" x14ac:dyDescent="0.25">
      <c r="A408" s="5" t="s">
        <v>64</v>
      </c>
      <c r="B408" s="32">
        <v>3335</v>
      </c>
      <c r="C408" s="32">
        <v>3497</v>
      </c>
      <c r="D408" s="32">
        <v>3612</v>
      </c>
      <c r="E408" s="32">
        <v>3491</v>
      </c>
      <c r="F408" s="41">
        <v>3530</v>
      </c>
      <c r="G408" s="41">
        <v>3524</v>
      </c>
      <c r="H408" s="41">
        <v>3673</v>
      </c>
      <c r="I408" s="41">
        <v>3656</v>
      </c>
      <c r="J408" s="41">
        <v>3577</v>
      </c>
      <c r="K408" s="41">
        <v>3379</v>
      </c>
      <c r="L408" s="27">
        <f t="shared" ref="L408:L411" si="381">K408-J408</f>
        <v>-198</v>
      </c>
      <c r="M408" s="106">
        <f t="shared" ref="M408:M411" si="382">IFERROR((K408-J408)/J408,"n/a")</f>
        <v>-5.5353648308638523E-2</v>
      </c>
      <c r="N408" s="24">
        <f t="shared" ref="N408:N411" si="383">IFERROR((K408-G408)/G408,"n/a")</f>
        <v>-4.1146424517593642E-2</v>
      </c>
      <c r="O408" s="24">
        <f t="shared" ref="O408:O411" si="384">IFERROR((K408-B408)/B408,"n/a")</f>
        <v>1.3193403298350824E-2</v>
      </c>
      <c r="P408" s="44"/>
    </row>
    <row r="409" spans="1:16" x14ac:dyDescent="0.2">
      <c r="A409" s="62" t="s">
        <v>160</v>
      </c>
      <c r="B409" s="70">
        <v>2403</v>
      </c>
      <c r="C409" s="70">
        <v>2385</v>
      </c>
      <c r="D409" s="70">
        <v>2332</v>
      </c>
      <c r="E409" s="70">
        <v>0</v>
      </c>
      <c r="F409" s="69">
        <v>0</v>
      </c>
      <c r="G409" s="69">
        <v>1163</v>
      </c>
      <c r="H409" s="69">
        <v>1728</v>
      </c>
      <c r="I409" s="69">
        <v>1915</v>
      </c>
      <c r="J409" s="69">
        <v>1844</v>
      </c>
      <c r="K409" s="69">
        <v>1735</v>
      </c>
      <c r="L409" s="65">
        <f t="shared" si="381"/>
        <v>-109</v>
      </c>
      <c r="M409" s="104">
        <f t="shared" si="382"/>
        <v>-5.9110629067245117E-2</v>
      </c>
      <c r="N409" s="61">
        <f t="shared" si="383"/>
        <v>0.49183147033533964</v>
      </c>
      <c r="O409" s="61">
        <f t="shared" si="384"/>
        <v>-0.27798585101955886</v>
      </c>
      <c r="P409" s="94"/>
    </row>
    <row r="410" spans="1:16" x14ac:dyDescent="0.2">
      <c r="A410" s="7" t="s">
        <v>119</v>
      </c>
      <c r="B410" s="32">
        <v>419</v>
      </c>
      <c r="C410" s="32">
        <v>577</v>
      </c>
      <c r="D410" s="32">
        <v>700</v>
      </c>
      <c r="E410" s="32">
        <v>701</v>
      </c>
      <c r="F410" s="41">
        <v>853</v>
      </c>
      <c r="G410" s="41">
        <v>787</v>
      </c>
      <c r="H410" s="41">
        <v>820</v>
      </c>
      <c r="I410" s="41">
        <v>808</v>
      </c>
      <c r="J410" s="41">
        <v>789</v>
      </c>
      <c r="K410" s="41">
        <v>785</v>
      </c>
      <c r="L410" s="27">
        <f t="shared" si="381"/>
        <v>-4</v>
      </c>
      <c r="M410" s="103">
        <f t="shared" si="382"/>
        <v>-5.0697084917617234E-3</v>
      </c>
      <c r="N410" s="14">
        <f t="shared" si="383"/>
        <v>-2.5412960609911056E-3</v>
      </c>
      <c r="O410" s="14">
        <f t="shared" si="384"/>
        <v>0.87350835322195708</v>
      </c>
      <c r="P410" s="44"/>
    </row>
    <row r="411" spans="1:16" x14ac:dyDescent="0.2">
      <c r="A411" s="62" t="s">
        <v>159</v>
      </c>
      <c r="B411" s="70">
        <v>513</v>
      </c>
      <c r="C411" s="70">
        <v>535</v>
      </c>
      <c r="D411" s="70">
        <v>580</v>
      </c>
      <c r="E411" s="70">
        <v>2790</v>
      </c>
      <c r="F411" s="69">
        <v>2677</v>
      </c>
      <c r="G411" s="69">
        <v>1574</v>
      </c>
      <c r="H411" s="69">
        <v>1125</v>
      </c>
      <c r="I411" s="69">
        <v>933</v>
      </c>
      <c r="J411" s="69">
        <v>944</v>
      </c>
      <c r="K411" s="69">
        <v>859</v>
      </c>
      <c r="L411" s="65">
        <f t="shared" si="381"/>
        <v>-85</v>
      </c>
      <c r="M411" s="104">
        <f t="shared" si="382"/>
        <v>-9.0042372881355928E-2</v>
      </c>
      <c r="N411" s="61">
        <f t="shared" si="383"/>
        <v>-0.4542566709021601</v>
      </c>
      <c r="O411" s="61">
        <f t="shared" si="384"/>
        <v>0.67446393762183232</v>
      </c>
      <c r="P411" s="94"/>
    </row>
    <row r="412" spans="1:16" ht="10.5" x14ac:dyDescent="0.25">
      <c r="B412" s="8">
        <f t="shared" ref="B412:D412" si="385">SUM(B413:B415)</f>
        <v>1</v>
      </c>
      <c r="C412" s="8">
        <f t="shared" si="385"/>
        <v>1</v>
      </c>
      <c r="D412" s="8">
        <f t="shared" si="385"/>
        <v>1</v>
      </c>
      <c r="E412" s="8">
        <f t="shared" ref="E412:K412" si="386">SUM(E413:E415)</f>
        <v>1</v>
      </c>
      <c r="F412" s="8">
        <f t="shared" si="386"/>
        <v>1</v>
      </c>
      <c r="G412" s="8">
        <f t="shared" si="386"/>
        <v>1</v>
      </c>
      <c r="H412" s="8">
        <f t="shared" si="386"/>
        <v>1</v>
      </c>
      <c r="I412" s="8">
        <f t="shared" si="386"/>
        <v>1</v>
      </c>
      <c r="J412" s="8">
        <f t="shared" si="386"/>
        <v>1</v>
      </c>
      <c r="K412" s="8">
        <f t="shared" si="386"/>
        <v>1</v>
      </c>
      <c r="L412" s="51"/>
      <c r="M412" s="105"/>
      <c r="N412" s="15" t="s">
        <v>53</v>
      </c>
      <c r="O412" s="15"/>
    </row>
    <row r="413" spans="1:16" x14ac:dyDescent="0.2">
      <c r="A413" s="62" t="s">
        <v>160</v>
      </c>
      <c r="B413" s="63">
        <f t="shared" ref="B413:D413" si="387">B409/B$408</f>
        <v>0.72053973013493255</v>
      </c>
      <c r="C413" s="63">
        <f t="shared" si="387"/>
        <v>0.68201315413211328</v>
      </c>
      <c r="D413" s="63">
        <f t="shared" si="387"/>
        <v>0.64562569213732002</v>
      </c>
      <c r="E413" s="63">
        <f t="shared" ref="E413:K414" si="388">E409/E$408</f>
        <v>0</v>
      </c>
      <c r="F413" s="63">
        <f t="shared" si="388"/>
        <v>0</v>
      </c>
      <c r="G413" s="63">
        <f t="shared" si="388"/>
        <v>0.33002270147559593</v>
      </c>
      <c r="H413" s="63">
        <f t="shared" si="388"/>
        <v>0.47046011434794444</v>
      </c>
      <c r="I413" s="63">
        <f t="shared" si="388"/>
        <v>0.52379649890590807</v>
      </c>
      <c r="J413" s="63">
        <f t="shared" si="388"/>
        <v>0.51551579535923964</v>
      </c>
      <c r="K413" s="63">
        <f t="shared" si="388"/>
        <v>0.51346552234388876</v>
      </c>
      <c r="L413" s="65"/>
      <c r="M413" s="104">
        <f t="shared" ref="M413:M415" si="389">IFERROR((K413-J413),"n/a")</f>
        <v>-2.0502730153508786E-3</v>
      </c>
      <c r="N413" s="61">
        <f t="shared" ref="N413:N415" si="390">IFERROR((K413-G413)/G413,"n/a")</f>
        <v>0.55584909779867919</v>
      </c>
      <c r="O413" s="61">
        <f t="shared" ref="O413:O415" si="391">IFERROR((K413-B413)/B413,"n/a")</f>
        <v>-0.287387633367928</v>
      </c>
      <c r="P413" s="94"/>
    </row>
    <row r="414" spans="1:16" x14ac:dyDescent="0.2">
      <c r="A414" s="7" t="s">
        <v>119</v>
      </c>
      <c r="B414" s="10">
        <f t="shared" ref="B414:D414" si="392">B410/B$408</f>
        <v>0.12563718140929536</v>
      </c>
      <c r="C414" s="10">
        <f t="shared" si="392"/>
        <v>0.16499857020303116</v>
      </c>
      <c r="D414" s="10">
        <f t="shared" si="392"/>
        <v>0.19379844961240311</v>
      </c>
      <c r="E414" s="10">
        <f t="shared" si="388"/>
        <v>0.20080206244629045</v>
      </c>
      <c r="F414" s="10">
        <f t="shared" si="388"/>
        <v>0.24164305949008499</v>
      </c>
      <c r="G414" s="10">
        <f t="shared" si="388"/>
        <v>0.22332576617480135</v>
      </c>
      <c r="H414" s="10">
        <f t="shared" si="388"/>
        <v>0.22325074870677919</v>
      </c>
      <c r="I414" s="10">
        <f t="shared" si="388"/>
        <v>0.22100656455142231</v>
      </c>
      <c r="J414" s="10">
        <f t="shared" si="388"/>
        <v>0.22057590159351412</v>
      </c>
      <c r="K414" s="10">
        <f t="shared" si="388"/>
        <v>0.23231725362533293</v>
      </c>
      <c r="L414" s="27"/>
      <c r="M414" s="103">
        <f t="shared" si="389"/>
        <v>1.1741352031818808E-2</v>
      </c>
      <c r="N414" s="14">
        <f t="shared" si="390"/>
        <v>4.0261755750537837E-2</v>
      </c>
      <c r="O414" s="14">
        <f t="shared" si="391"/>
        <v>0.84911226930903405</v>
      </c>
      <c r="P414" s="44"/>
    </row>
    <row r="415" spans="1:16" x14ac:dyDescent="0.2">
      <c r="A415" s="62" t="s">
        <v>159</v>
      </c>
      <c r="B415" s="63">
        <f t="shared" ref="B415:D415" si="393">B411/B$408</f>
        <v>0.15382308845577211</v>
      </c>
      <c r="C415" s="63">
        <f t="shared" si="393"/>
        <v>0.15298827566485559</v>
      </c>
      <c r="D415" s="63">
        <f t="shared" si="393"/>
        <v>0.16057585825027684</v>
      </c>
      <c r="E415" s="63">
        <f>E411/E$408</f>
        <v>0.79919793755370949</v>
      </c>
      <c r="F415" s="63">
        <f t="shared" ref="F415:J415" si="394">F411/F$408</f>
        <v>0.75835694050991498</v>
      </c>
      <c r="G415" s="63">
        <f t="shared" si="394"/>
        <v>0.4466515323496027</v>
      </c>
      <c r="H415" s="63">
        <f t="shared" si="394"/>
        <v>0.30628913694527632</v>
      </c>
      <c r="I415" s="63">
        <f t="shared" si="394"/>
        <v>0.25519693654266956</v>
      </c>
      <c r="J415" s="63">
        <f t="shared" si="394"/>
        <v>0.26390830304724627</v>
      </c>
      <c r="K415" s="63">
        <f>K411/K$408</f>
        <v>0.25421722403077834</v>
      </c>
      <c r="L415" s="65"/>
      <c r="M415" s="104">
        <f t="shared" si="389"/>
        <v>-9.6910790164679295E-3</v>
      </c>
      <c r="N415" s="61">
        <f t="shared" si="390"/>
        <v>-0.43083767631228531</v>
      </c>
      <c r="O415" s="61">
        <f t="shared" si="391"/>
        <v>0.65265973127221399</v>
      </c>
      <c r="P415" s="94"/>
    </row>
    <row r="416" spans="1:16" x14ac:dyDescent="0.2">
      <c r="L416" s="51"/>
      <c r="M416" s="107"/>
    </row>
    <row r="417" spans="1:16" ht="12.65" customHeight="1" x14ac:dyDescent="0.25">
      <c r="A417" s="2"/>
      <c r="B417" s="3" t="s">
        <v>126</v>
      </c>
      <c r="C417" s="3"/>
      <c r="D417" s="3"/>
      <c r="E417" s="3"/>
      <c r="F417" s="3"/>
      <c r="G417" s="3"/>
      <c r="H417" s="3"/>
      <c r="I417" s="3"/>
      <c r="J417" s="3"/>
      <c r="K417" s="3"/>
      <c r="L417" s="25"/>
      <c r="M417" s="101"/>
      <c r="N417" s="3"/>
      <c r="O417" s="3"/>
    </row>
    <row r="418" spans="1:16" ht="12.65" customHeight="1" x14ac:dyDescent="0.25">
      <c r="A418" s="2"/>
      <c r="B418" s="55" t="s">
        <v>150</v>
      </c>
      <c r="C418" s="55"/>
      <c r="D418" s="3"/>
      <c r="E418" s="3"/>
      <c r="F418" s="3"/>
      <c r="G418" s="3"/>
      <c r="H418" s="3"/>
      <c r="I418" s="3"/>
      <c r="J418" s="3"/>
      <c r="K418" s="3"/>
      <c r="L418" s="25" t="s">
        <v>52</v>
      </c>
      <c r="M418" s="101" t="s">
        <v>158</v>
      </c>
      <c r="N418" s="3" t="str">
        <f>N$4</f>
        <v>pct chg 5/10 year</v>
      </c>
      <c r="O418" s="3"/>
      <c r="P418" s="87" t="str">
        <f>P$4</f>
        <v>10yr</v>
      </c>
    </row>
    <row r="419" spans="1:16" ht="10.5" x14ac:dyDescent="0.25">
      <c r="A419" s="4" t="s">
        <v>0</v>
      </c>
      <c r="B419" s="56">
        <f>B$5</f>
        <v>2017</v>
      </c>
      <c r="C419" s="56">
        <f t="shared" ref="C419:K419" si="395">C$5</f>
        <v>2018</v>
      </c>
      <c r="D419" s="56">
        <f t="shared" si="395"/>
        <v>2019</v>
      </c>
      <c r="E419" s="56" t="str">
        <f t="shared" si="395"/>
        <v>2020^</v>
      </c>
      <c r="F419" s="56">
        <f t="shared" si="395"/>
        <v>2021</v>
      </c>
      <c r="G419" s="56">
        <f t="shared" si="395"/>
        <v>2022</v>
      </c>
      <c r="H419" s="56">
        <f t="shared" si="395"/>
        <v>2023</v>
      </c>
      <c r="I419" s="56">
        <f t="shared" si="395"/>
        <v>2024</v>
      </c>
      <c r="J419" s="56">
        <f t="shared" si="395"/>
        <v>2025</v>
      </c>
      <c r="K419" s="56">
        <f t="shared" si="395"/>
        <v>2026</v>
      </c>
      <c r="L419" s="91" t="str">
        <f>L$5</f>
        <v>2025 to 2026</v>
      </c>
      <c r="M419" s="102"/>
      <c r="N419" s="92" t="str">
        <f>N$5</f>
        <v>2022-26</v>
      </c>
      <c r="O419" s="26" t="str">
        <f>O$5</f>
        <v>2017-26</v>
      </c>
      <c r="P419" s="56" t="str">
        <f>P$5</f>
        <v>trend</v>
      </c>
    </row>
    <row r="420" spans="1:16" ht="12.65" customHeight="1" x14ac:dyDescent="0.25">
      <c r="A420" s="5" t="s">
        <v>81</v>
      </c>
      <c r="B420" s="32">
        <v>161516</v>
      </c>
      <c r="C420" s="32">
        <v>164212.5</v>
      </c>
      <c r="D420" s="32">
        <v>165903.5</v>
      </c>
      <c r="E420" s="32">
        <v>160197.75</v>
      </c>
      <c r="F420" s="41">
        <v>162955.25</v>
      </c>
      <c r="G420" s="41">
        <v>168526</v>
      </c>
      <c r="H420" s="41">
        <v>168606</v>
      </c>
      <c r="I420" s="41">
        <v>166731.5</v>
      </c>
      <c r="J420" s="41">
        <v>170520.5</v>
      </c>
      <c r="K420" s="41">
        <v>167899.25</v>
      </c>
      <c r="L420" s="27">
        <f t="shared" ref="L420:L423" si="396">K420-J420</f>
        <v>-2621.25</v>
      </c>
      <c r="M420" s="106">
        <f t="shared" ref="M420:M423" si="397">IFERROR((K420-J420)/J420,"n/a")</f>
        <v>-1.5372052040663732E-2</v>
      </c>
      <c r="N420" s="24">
        <f t="shared" ref="N420:N423" si="398">IFERROR((K420-G420)/G420,"n/a")</f>
        <v>-3.7190107164473138E-3</v>
      </c>
      <c r="O420" s="24">
        <f t="shared" ref="O420:O423" si="399">IFERROR((K420-B420)/B420,"n/a")</f>
        <v>3.9520852423289336E-2</v>
      </c>
      <c r="P420" s="44"/>
    </row>
    <row r="421" spans="1:16" x14ac:dyDescent="0.2">
      <c r="A421" s="62" t="s">
        <v>160</v>
      </c>
      <c r="B421" s="70">
        <v>113868.5</v>
      </c>
      <c r="C421" s="70">
        <v>111443.25</v>
      </c>
      <c r="D421" s="70">
        <v>108523.25</v>
      </c>
      <c r="E421" s="70">
        <v>0</v>
      </c>
      <c r="F421" s="69">
        <v>0</v>
      </c>
      <c r="G421" s="69">
        <v>46319.5</v>
      </c>
      <c r="H421" s="69">
        <v>76177.5</v>
      </c>
      <c r="I421" s="69">
        <v>87907.5</v>
      </c>
      <c r="J421" s="69">
        <v>89180</v>
      </c>
      <c r="K421" s="69">
        <v>87203.25</v>
      </c>
      <c r="L421" s="65">
        <f>K421-J421</f>
        <v>-1976.75</v>
      </c>
      <c r="M421" s="104">
        <f t="shared" si="397"/>
        <v>-2.2165844359721909E-2</v>
      </c>
      <c r="N421" s="61">
        <f t="shared" si="398"/>
        <v>0.88264661751530138</v>
      </c>
      <c r="O421" s="61">
        <f t="shared" si="399"/>
        <v>-0.23417582562341649</v>
      </c>
      <c r="P421" s="94"/>
    </row>
    <row r="422" spans="1:16" x14ac:dyDescent="0.2">
      <c r="A422" s="7" t="s">
        <v>119</v>
      </c>
      <c r="B422" s="32">
        <v>29573.5</v>
      </c>
      <c r="C422" s="32">
        <v>36060.75</v>
      </c>
      <c r="D422" s="32">
        <v>38572.25</v>
      </c>
      <c r="E422" s="32">
        <v>42491.25</v>
      </c>
      <c r="F422" s="41">
        <v>51704.75</v>
      </c>
      <c r="G422" s="41">
        <v>49988</v>
      </c>
      <c r="H422" s="41">
        <v>52983</v>
      </c>
      <c r="I422" s="41">
        <v>53081</v>
      </c>
      <c r="J422" s="41">
        <v>56429</v>
      </c>
      <c r="K422" s="41">
        <v>56371</v>
      </c>
      <c r="L422" s="27">
        <f t="shared" si="396"/>
        <v>-58</v>
      </c>
      <c r="M422" s="103">
        <f t="shared" si="397"/>
        <v>-1.0278402948838362E-3</v>
      </c>
      <c r="N422" s="14">
        <f t="shared" si="398"/>
        <v>0.12769064575498121</v>
      </c>
      <c r="O422" s="14">
        <f t="shared" si="399"/>
        <v>0.90613217914687139</v>
      </c>
      <c r="P422" s="44"/>
    </row>
    <row r="423" spans="1:16" x14ac:dyDescent="0.2">
      <c r="A423" s="62" t="s">
        <v>159</v>
      </c>
      <c r="B423" s="70">
        <v>18074</v>
      </c>
      <c r="C423" s="70">
        <v>16708.5</v>
      </c>
      <c r="D423" s="70">
        <v>18808</v>
      </c>
      <c r="E423" s="70">
        <v>117706.5</v>
      </c>
      <c r="F423" s="69">
        <v>111250.5</v>
      </c>
      <c r="G423" s="69">
        <v>72218.5</v>
      </c>
      <c r="H423" s="69">
        <v>39445.5</v>
      </c>
      <c r="I423" s="69">
        <v>25743</v>
      </c>
      <c r="J423" s="69">
        <v>24911.5</v>
      </c>
      <c r="K423" s="69">
        <v>24325</v>
      </c>
      <c r="L423" s="65">
        <f t="shared" si="396"/>
        <v>-586.5</v>
      </c>
      <c r="M423" s="104">
        <f t="shared" si="397"/>
        <v>-2.3543343435762601E-2</v>
      </c>
      <c r="N423" s="61">
        <f t="shared" si="398"/>
        <v>-0.6631749482473327</v>
      </c>
      <c r="O423" s="61">
        <f t="shared" si="399"/>
        <v>0.3458559256390395</v>
      </c>
      <c r="P423" s="94"/>
    </row>
    <row r="424" spans="1:16" ht="10.5" x14ac:dyDescent="0.25">
      <c r="B424" s="8">
        <f t="shared" ref="B424:D424" si="400">SUM(B425:B427)</f>
        <v>1</v>
      </c>
      <c r="C424" s="8">
        <f t="shared" si="400"/>
        <v>1</v>
      </c>
      <c r="D424" s="8">
        <f t="shared" si="400"/>
        <v>1</v>
      </c>
      <c r="E424" s="8">
        <f t="shared" ref="E424:K424" si="401">SUM(E425:E427)</f>
        <v>1</v>
      </c>
      <c r="F424" s="8">
        <f t="shared" si="401"/>
        <v>1</v>
      </c>
      <c r="G424" s="8">
        <f t="shared" si="401"/>
        <v>1</v>
      </c>
      <c r="H424" s="8">
        <f t="shared" si="401"/>
        <v>1</v>
      </c>
      <c r="I424" s="8">
        <f t="shared" si="401"/>
        <v>1</v>
      </c>
      <c r="J424" s="8">
        <f t="shared" si="401"/>
        <v>1</v>
      </c>
      <c r="K424" s="8">
        <f t="shared" si="401"/>
        <v>1.0000000000000002</v>
      </c>
      <c r="L424" s="51"/>
      <c r="M424" s="105"/>
      <c r="N424" s="15" t="s">
        <v>53</v>
      </c>
      <c r="O424" s="15"/>
    </row>
    <row r="425" spans="1:16" x14ac:dyDescent="0.2">
      <c r="A425" s="62" t="s">
        <v>160</v>
      </c>
      <c r="B425" s="63">
        <f t="shared" ref="B425:D425" si="402">B421/B$420</f>
        <v>0.70499826642561725</v>
      </c>
      <c r="C425" s="63">
        <f t="shared" si="402"/>
        <v>0.67865266042475447</v>
      </c>
      <c r="D425" s="63">
        <f t="shared" si="402"/>
        <v>0.65413478317214524</v>
      </c>
      <c r="E425" s="63">
        <f t="shared" ref="E425:K427" si="403">E421/E$420</f>
        <v>0</v>
      </c>
      <c r="F425" s="63">
        <f t="shared" si="403"/>
        <v>0</v>
      </c>
      <c r="G425" s="63">
        <f t="shared" si="403"/>
        <v>0.27485076486714216</v>
      </c>
      <c r="H425" s="63">
        <f t="shared" si="403"/>
        <v>0.45180776484822605</v>
      </c>
      <c r="I425" s="63">
        <f t="shared" si="403"/>
        <v>0.52723990367746942</v>
      </c>
      <c r="J425" s="63">
        <f t="shared" si="403"/>
        <v>0.52298697224087431</v>
      </c>
      <c r="K425" s="63">
        <f t="shared" si="403"/>
        <v>0.51937843677086115</v>
      </c>
      <c r="L425" s="65"/>
      <c r="M425" s="104">
        <f t="shared" ref="M425:M427" si="404">IFERROR((K425-J425),"n/a")</f>
        <v>-3.6085354700131633E-3</v>
      </c>
      <c r="N425" s="61">
        <f t="shared" ref="N425:N427" si="405">IFERROR((K425-G425)/G425,"n/a")</f>
        <v>0.88967433662380091</v>
      </c>
      <c r="O425" s="61">
        <f t="shared" ref="O425:O427" si="406">IFERROR((K425-B425)/B425,"n/a")</f>
        <v>-0.263291185942711</v>
      </c>
      <c r="P425" s="94"/>
    </row>
    <row r="426" spans="1:16" x14ac:dyDescent="0.2">
      <c r="A426" s="7" t="s">
        <v>119</v>
      </c>
      <c r="B426" s="10">
        <f t="shared" ref="B426:D426" si="407">B422/B$420</f>
        <v>0.18309950716956833</v>
      </c>
      <c r="C426" s="10">
        <f t="shared" si="407"/>
        <v>0.21959808175382509</v>
      </c>
      <c r="D426" s="10">
        <f t="shared" si="407"/>
        <v>0.23249810884038011</v>
      </c>
      <c r="E426" s="10">
        <f t="shared" si="403"/>
        <v>0.26524248936080563</v>
      </c>
      <c r="F426" s="10">
        <f t="shared" si="403"/>
        <v>0.31729416511588304</v>
      </c>
      <c r="G426" s="10">
        <f t="shared" si="403"/>
        <v>0.2966189193358888</v>
      </c>
      <c r="H426" s="10">
        <f t="shared" si="403"/>
        <v>0.31424148606811148</v>
      </c>
      <c r="I426" s="10">
        <f t="shared" si="403"/>
        <v>0.31836215712087995</v>
      </c>
      <c r="J426" s="10">
        <f t="shared" si="403"/>
        <v>0.33092208854653837</v>
      </c>
      <c r="K426" s="10">
        <f t="shared" si="403"/>
        <v>0.33574301255068145</v>
      </c>
      <c r="L426" s="27"/>
      <c r="M426" s="103">
        <f t="shared" si="404"/>
        <v>4.820924004143079E-3</v>
      </c>
      <c r="N426" s="14">
        <f t="shared" si="405"/>
        <v>0.13190019470905312</v>
      </c>
      <c r="O426" s="14">
        <f t="shared" si="406"/>
        <v>0.83366420664229357</v>
      </c>
      <c r="P426" s="44"/>
    </row>
    <row r="427" spans="1:16" x14ac:dyDescent="0.2">
      <c r="A427" s="62" t="s">
        <v>159</v>
      </c>
      <c r="B427" s="63">
        <f t="shared" ref="B427:D427" si="408">B423/B$420</f>
        <v>0.11190222640481438</v>
      </c>
      <c r="C427" s="63">
        <f t="shared" si="408"/>
        <v>0.10174925782142041</v>
      </c>
      <c r="D427" s="63">
        <f t="shared" si="408"/>
        <v>0.11336710798747465</v>
      </c>
      <c r="E427" s="63">
        <f t="shared" si="403"/>
        <v>0.73475751063919437</v>
      </c>
      <c r="F427" s="63">
        <f t="shared" si="403"/>
        <v>0.68270583488411696</v>
      </c>
      <c r="G427" s="63">
        <f t="shared" si="403"/>
        <v>0.42853031579696904</v>
      </c>
      <c r="H427" s="63">
        <f t="shared" si="403"/>
        <v>0.23395074908366251</v>
      </c>
      <c r="I427" s="63">
        <f t="shared" si="403"/>
        <v>0.15439793920165057</v>
      </c>
      <c r="J427" s="63">
        <f t="shared" si="403"/>
        <v>0.14609093921258734</v>
      </c>
      <c r="K427" s="63">
        <f t="shared" si="403"/>
        <v>0.14487855067845748</v>
      </c>
      <c r="L427" s="65"/>
      <c r="M427" s="104">
        <f t="shared" si="404"/>
        <v>-1.2123885341298601E-3</v>
      </c>
      <c r="N427" s="61">
        <f t="shared" si="405"/>
        <v>-0.66191761623908374</v>
      </c>
      <c r="O427" s="61">
        <f t="shared" si="406"/>
        <v>0.29468872365728327</v>
      </c>
      <c r="P427" s="94"/>
    </row>
    <row r="428" spans="1:16" x14ac:dyDescent="0.2">
      <c r="A428" s="57" t="s">
        <v>137</v>
      </c>
      <c r="L428" s="51"/>
      <c r="M428" s="107"/>
    </row>
    <row r="429" spans="1:16" x14ac:dyDescent="0.2">
      <c r="A429" s="57"/>
    </row>
    <row r="430" spans="1:16" ht="18" x14ac:dyDescent="0.4">
      <c r="A430" s="1" t="s">
        <v>143</v>
      </c>
    </row>
    <row r="431" spans="1:16" ht="10.5" x14ac:dyDescent="0.25">
      <c r="A431" s="52"/>
      <c r="B431" s="55" t="s">
        <v>150</v>
      </c>
      <c r="C431" s="55"/>
      <c r="D431" s="3"/>
      <c r="E431" s="3"/>
      <c r="F431" s="3"/>
      <c r="G431" s="3"/>
      <c r="H431" s="3"/>
      <c r="I431" s="3"/>
      <c r="J431" s="3"/>
      <c r="K431" s="3"/>
      <c r="L431" s="25" t="s">
        <v>52</v>
      </c>
      <c r="M431" s="101" t="s">
        <v>158</v>
      </c>
      <c r="N431" s="3" t="str">
        <f>N$4</f>
        <v>pct chg 5/10 year</v>
      </c>
      <c r="O431" s="3"/>
      <c r="P431" s="87" t="str">
        <f>P$4</f>
        <v>10yr</v>
      </c>
    </row>
    <row r="432" spans="1:16" ht="10.5" x14ac:dyDescent="0.25">
      <c r="A432" s="4" t="s">
        <v>0</v>
      </c>
      <c r="B432" s="56">
        <f>B$5</f>
        <v>2017</v>
      </c>
      <c r="C432" s="56">
        <f t="shared" ref="C432:K432" si="409">C$5</f>
        <v>2018</v>
      </c>
      <c r="D432" s="56">
        <f t="shared" si="409"/>
        <v>2019</v>
      </c>
      <c r="E432" s="56" t="str">
        <f t="shared" si="409"/>
        <v>2020^</v>
      </c>
      <c r="F432" s="56">
        <f t="shared" si="409"/>
        <v>2021</v>
      </c>
      <c r="G432" s="56">
        <f t="shared" si="409"/>
        <v>2022</v>
      </c>
      <c r="H432" s="56">
        <f t="shared" si="409"/>
        <v>2023</v>
      </c>
      <c r="I432" s="56">
        <f t="shared" si="409"/>
        <v>2024</v>
      </c>
      <c r="J432" s="56">
        <f t="shared" si="409"/>
        <v>2025</v>
      </c>
      <c r="K432" s="56">
        <f t="shared" si="409"/>
        <v>2026</v>
      </c>
      <c r="L432" s="91" t="str">
        <f>L$5</f>
        <v>2025 to 2026</v>
      </c>
      <c r="M432" s="102"/>
      <c r="N432" s="92" t="str">
        <f>N$5</f>
        <v>2022-26</v>
      </c>
      <c r="O432" s="26" t="str">
        <f>O$5</f>
        <v>2017-26</v>
      </c>
      <c r="P432" s="56" t="str">
        <f>P$5</f>
        <v>trend</v>
      </c>
    </row>
    <row r="433" spans="1:16" ht="10.5" x14ac:dyDescent="0.25">
      <c r="A433" s="5" t="s">
        <v>98</v>
      </c>
      <c r="B433" s="32">
        <v>3335</v>
      </c>
      <c r="C433" s="32">
        <v>3497</v>
      </c>
      <c r="D433" s="32">
        <v>3612</v>
      </c>
      <c r="E433" s="32">
        <v>3491</v>
      </c>
      <c r="F433" s="42">
        <v>3530</v>
      </c>
      <c r="G433" s="42">
        <v>3524</v>
      </c>
      <c r="H433" s="42">
        <v>3673</v>
      </c>
      <c r="I433" s="42">
        <v>3656</v>
      </c>
      <c r="J433" s="42">
        <v>3577</v>
      </c>
      <c r="K433" s="42">
        <v>3379</v>
      </c>
      <c r="L433" s="27">
        <f t="shared" ref="L433:L440" si="410">K433-J433</f>
        <v>-198</v>
      </c>
      <c r="M433" s="106">
        <f t="shared" ref="M433:M440" si="411">IFERROR((K433-J433)/J433,"n/a")</f>
        <v>-5.5353648308638523E-2</v>
      </c>
      <c r="N433" s="24">
        <f t="shared" ref="N433:N440" si="412">IFERROR((K433-G433)/G433,"n/a")</f>
        <v>-4.1146424517593642E-2</v>
      </c>
      <c r="O433" s="24">
        <f t="shared" ref="O433:O440" si="413">IFERROR((K433-B433)/B433,"n/a")</f>
        <v>1.3193403298350824E-2</v>
      </c>
      <c r="P433" s="44"/>
    </row>
    <row r="434" spans="1:16" x14ac:dyDescent="0.2">
      <c r="A434" s="62" t="s">
        <v>99</v>
      </c>
      <c r="B434" s="70">
        <v>2565</v>
      </c>
      <c r="C434" s="70">
        <v>2575</v>
      </c>
      <c r="D434" s="70">
        <v>2520</v>
      </c>
      <c r="E434" s="70">
        <v>2434</v>
      </c>
      <c r="F434" s="69">
        <v>2275</v>
      </c>
      <c r="G434" s="69">
        <v>2350</v>
      </c>
      <c r="H434" s="69">
        <v>2430</v>
      </c>
      <c r="I434" s="69">
        <v>2395</v>
      </c>
      <c r="J434" s="69">
        <v>2301</v>
      </c>
      <c r="K434" s="69">
        <v>2108</v>
      </c>
      <c r="L434" s="65">
        <f t="shared" si="410"/>
        <v>-193</v>
      </c>
      <c r="M434" s="104">
        <f t="shared" si="411"/>
        <v>-8.3876575401999137E-2</v>
      </c>
      <c r="N434" s="61">
        <f t="shared" si="412"/>
        <v>-0.10297872340425532</v>
      </c>
      <c r="O434" s="61">
        <f t="shared" si="413"/>
        <v>-0.17816764132553606</v>
      </c>
      <c r="P434" s="94"/>
    </row>
    <row r="435" spans="1:16" x14ac:dyDescent="0.2">
      <c r="A435" s="7" t="s">
        <v>100</v>
      </c>
      <c r="B435" s="32">
        <v>76</v>
      </c>
      <c r="C435" s="32">
        <v>65</v>
      </c>
      <c r="D435" s="32">
        <v>55</v>
      </c>
      <c r="E435" s="32">
        <v>41</v>
      </c>
      <c r="F435" s="41">
        <v>41</v>
      </c>
      <c r="G435" s="41">
        <v>44</v>
      </c>
      <c r="H435" s="41">
        <v>44</v>
      </c>
      <c r="I435" s="41">
        <v>39</v>
      </c>
      <c r="J435" s="41">
        <v>0</v>
      </c>
      <c r="K435" s="41">
        <v>0</v>
      </c>
      <c r="L435" s="27">
        <f t="shared" si="410"/>
        <v>0</v>
      </c>
      <c r="M435" s="103" t="str">
        <f t="shared" si="411"/>
        <v>n/a</v>
      </c>
      <c r="N435" s="14">
        <f t="shared" si="412"/>
        <v>-1</v>
      </c>
      <c r="O435" s="14">
        <f t="shared" si="413"/>
        <v>-1</v>
      </c>
      <c r="P435" s="44"/>
    </row>
    <row r="436" spans="1:16" x14ac:dyDescent="0.2">
      <c r="A436" s="62" t="s">
        <v>101</v>
      </c>
      <c r="B436" s="70">
        <v>45</v>
      </c>
      <c r="C436" s="70">
        <v>47</v>
      </c>
      <c r="D436" s="70">
        <v>66</v>
      </c>
      <c r="E436" s="70">
        <v>74</v>
      </c>
      <c r="F436" s="69">
        <v>94</v>
      </c>
      <c r="G436" s="69">
        <v>84</v>
      </c>
      <c r="H436" s="69">
        <v>75</v>
      </c>
      <c r="I436" s="69">
        <v>78</v>
      </c>
      <c r="J436" s="69">
        <v>79</v>
      </c>
      <c r="K436" s="69">
        <v>93</v>
      </c>
      <c r="L436" s="65">
        <f t="shared" si="410"/>
        <v>14</v>
      </c>
      <c r="M436" s="104">
        <f t="shared" si="411"/>
        <v>0.17721518987341772</v>
      </c>
      <c r="N436" s="61">
        <f t="shared" si="412"/>
        <v>0.10714285714285714</v>
      </c>
      <c r="O436" s="61">
        <f t="shared" si="413"/>
        <v>1.0666666666666667</v>
      </c>
      <c r="P436" s="94"/>
    </row>
    <row r="437" spans="1:16" x14ac:dyDescent="0.2">
      <c r="A437" s="7" t="s">
        <v>115</v>
      </c>
      <c r="B437" s="32">
        <v>36</v>
      </c>
      <c r="C437" s="32">
        <v>52</v>
      </c>
      <c r="D437" s="32">
        <v>56</v>
      </c>
      <c r="E437" s="32">
        <v>51</v>
      </c>
      <c r="F437" s="41">
        <v>63</v>
      </c>
      <c r="G437" s="41">
        <v>59</v>
      </c>
      <c r="H437" s="41">
        <v>81</v>
      </c>
      <c r="I437" s="41">
        <v>116</v>
      </c>
      <c r="J437" s="41">
        <v>106</v>
      </c>
      <c r="K437" s="41">
        <v>94</v>
      </c>
      <c r="L437" s="27">
        <f t="shared" si="410"/>
        <v>-12</v>
      </c>
      <c r="M437" s="103">
        <f t="shared" si="411"/>
        <v>-0.11320754716981132</v>
      </c>
      <c r="N437" s="14">
        <f t="shared" si="412"/>
        <v>0.59322033898305082</v>
      </c>
      <c r="O437" s="14">
        <f t="shared" si="413"/>
        <v>1.6111111111111112</v>
      </c>
      <c r="P437" s="44"/>
    </row>
    <row r="438" spans="1:16" x14ac:dyDescent="0.2">
      <c r="A438" s="62" t="s">
        <v>116</v>
      </c>
      <c r="B438" s="70">
        <v>0</v>
      </c>
      <c r="C438" s="70">
        <v>0</v>
      </c>
      <c r="D438" s="70">
        <v>5</v>
      </c>
      <c r="E438" s="70">
        <v>5</v>
      </c>
      <c r="F438" s="69">
        <v>4</v>
      </c>
      <c r="G438" s="69">
        <v>3</v>
      </c>
      <c r="H438" s="69">
        <v>2</v>
      </c>
      <c r="I438" s="69">
        <v>3</v>
      </c>
      <c r="J438" s="69">
        <v>2</v>
      </c>
      <c r="K438" s="69">
        <v>0</v>
      </c>
      <c r="L438" s="65">
        <f t="shared" si="410"/>
        <v>-2</v>
      </c>
      <c r="M438" s="104">
        <f t="shared" si="411"/>
        <v>-1</v>
      </c>
      <c r="N438" s="61">
        <f t="shared" si="412"/>
        <v>-1</v>
      </c>
      <c r="O438" s="61" t="str">
        <f t="shared" si="413"/>
        <v>n/a</v>
      </c>
      <c r="P438" s="94"/>
    </row>
    <row r="439" spans="1:16" x14ac:dyDescent="0.2">
      <c r="A439" s="7" t="s">
        <v>117</v>
      </c>
      <c r="B439" s="32">
        <v>419</v>
      </c>
      <c r="C439" s="32">
        <v>577</v>
      </c>
      <c r="D439" s="32">
        <v>700</v>
      </c>
      <c r="E439" s="32">
        <v>701</v>
      </c>
      <c r="F439" s="41">
        <v>853</v>
      </c>
      <c r="G439" s="41">
        <v>787</v>
      </c>
      <c r="H439" s="41">
        <v>820</v>
      </c>
      <c r="I439" s="41">
        <v>808</v>
      </c>
      <c r="J439" s="41">
        <v>789</v>
      </c>
      <c r="K439" s="41">
        <v>785</v>
      </c>
      <c r="L439" s="27">
        <f t="shared" si="410"/>
        <v>-4</v>
      </c>
      <c r="M439" s="103">
        <f t="shared" si="411"/>
        <v>-5.0697084917617234E-3</v>
      </c>
      <c r="N439" s="14">
        <f t="shared" si="412"/>
        <v>-2.5412960609911056E-3</v>
      </c>
      <c r="O439" s="14">
        <f t="shared" si="413"/>
        <v>0.87350835322195708</v>
      </c>
      <c r="P439" s="44"/>
    </row>
    <row r="440" spans="1:16" x14ac:dyDescent="0.2">
      <c r="A440" s="62" t="s">
        <v>102</v>
      </c>
      <c r="B440" s="70">
        <v>194</v>
      </c>
      <c r="C440" s="70">
        <v>181</v>
      </c>
      <c r="D440" s="70">
        <v>210</v>
      </c>
      <c r="E440" s="70">
        <v>185</v>
      </c>
      <c r="F440" s="69">
        <v>200</v>
      </c>
      <c r="G440" s="69">
        <v>197</v>
      </c>
      <c r="H440" s="69">
        <v>221</v>
      </c>
      <c r="I440" s="69">
        <v>217</v>
      </c>
      <c r="J440" s="69">
        <v>300</v>
      </c>
      <c r="K440" s="69">
        <v>299</v>
      </c>
      <c r="L440" s="65">
        <f t="shared" si="410"/>
        <v>-1</v>
      </c>
      <c r="M440" s="104">
        <f t="shared" si="411"/>
        <v>-3.3333333333333335E-3</v>
      </c>
      <c r="N440" s="61">
        <f t="shared" si="412"/>
        <v>0.51776649746192893</v>
      </c>
      <c r="O440" s="61">
        <f t="shared" si="413"/>
        <v>0.54123711340206182</v>
      </c>
      <c r="P440" s="94"/>
    </row>
    <row r="441" spans="1:16" ht="10.5" x14ac:dyDescent="0.25">
      <c r="B441" s="8">
        <f t="shared" ref="B441:C441" si="414">SUM(B442:B448)</f>
        <v>0.99999999999999989</v>
      </c>
      <c r="C441" s="8">
        <f t="shared" si="414"/>
        <v>1</v>
      </c>
      <c r="D441" s="8">
        <f t="shared" ref="D441:J441" si="415">SUM(D442:D448)</f>
        <v>1</v>
      </c>
      <c r="E441" s="8">
        <f t="shared" si="415"/>
        <v>0.99999999999999989</v>
      </c>
      <c r="F441" s="8">
        <f t="shared" si="415"/>
        <v>1</v>
      </c>
      <c r="G441" s="8">
        <f t="shared" si="415"/>
        <v>1</v>
      </c>
      <c r="H441" s="8">
        <f t="shared" si="415"/>
        <v>0.99999999999999989</v>
      </c>
      <c r="I441" s="8">
        <f t="shared" si="415"/>
        <v>0.99999999999999989</v>
      </c>
      <c r="J441" s="8">
        <f t="shared" si="415"/>
        <v>1</v>
      </c>
      <c r="K441" s="8">
        <f>SUM(K442:K448)</f>
        <v>1.0000000000000002</v>
      </c>
      <c r="L441" s="51"/>
      <c r="M441" s="105"/>
      <c r="N441" s="15" t="s">
        <v>53</v>
      </c>
      <c r="O441" s="15"/>
    </row>
    <row r="442" spans="1:16" x14ac:dyDescent="0.2">
      <c r="A442" s="62" t="s">
        <v>99</v>
      </c>
      <c r="B442" s="63">
        <f t="shared" ref="B442:C442" si="416">B434/B$433</f>
        <v>0.76911544227886053</v>
      </c>
      <c r="C442" s="63">
        <f t="shared" si="416"/>
        <v>0.73634543894766946</v>
      </c>
      <c r="D442" s="63">
        <f>D434/D$433</f>
        <v>0.69767441860465118</v>
      </c>
      <c r="E442" s="63">
        <f t="shared" ref="E442:K442" si="417">E434/E$433</f>
        <v>0.69722142652535091</v>
      </c>
      <c r="F442" s="63">
        <f t="shared" si="417"/>
        <v>0.64447592067988668</v>
      </c>
      <c r="G442" s="63">
        <f t="shared" si="417"/>
        <v>0.66685584562996592</v>
      </c>
      <c r="H442" s="63">
        <f t="shared" si="417"/>
        <v>0.66158453580179688</v>
      </c>
      <c r="I442" s="63">
        <f t="shared" si="417"/>
        <v>0.65508752735229758</v>
      </c>
      <c r="J442" s="63">
        <f t="shared" si="417"/>
        <v>0.64327648867766285</v>
      </c>
      <c r="K442" s="63">
        <f t="shared" si="417"/>
        <v>0.62385321100917435</v>
      </c>
      <c r="L442" s="65"/>
      <c r="M442" s="104">
        <f>IFERROR((K442-J442),"n/a")</f>
        <v>-1.9423277668488503E-2</v>
      </c>
      <c r="N442" s="61">
        <f t="shared" ref="N442:N448" si="418">IFERROR((K442-G442)/G442,"n/a")</f>
        <v>-6.4485652937731702E-2</v>
      </c>
      <c r="O442" s="61">
        <f t="shared" ref="O442:O448" si="419">IFERROR((K442-B442)/B442,"n/a")</f>
        <v>-0.1888692168750111</v>
      </c>
      <c r="P442" s="94"/>
    </row>
    <row r="443" spans="1:16" x14ac:dyDescent="0.2">
      <c r="A443" s="7" t="s">
        <v>100</v>
      </c>
      <c r="B443" s="10">
        <f t="shared" ref="B443:C443" si="420">B435/B$433</f>
        <v>2.2788605697151423E-2</v>
      </c>
      <c r="C443" s="10">
        <f t="shared" si="420"/>
        <v>1.858736059479554E-2</v>
      </c>
      <c r="D443" s="10">
        <f t="shared" ref="D443:K448" si="421">D435/D$433</f>
        <v>1.522702104097453E-2</v>
      </c>
      <c r="E443" s="10">
        <f t="shared" si="421"/>
        <v>1.1744485820681752E-2</v>
      </c>
      <c r="F443" s="10">
        <f t="shared" si="421"/>
        <v>1.161473087818697E-2</v>
      </c>
      <c r="G443" s="10">
        <f t="shared" si="421"/>
        <v>1.2485811577752554E-2</v>
      </c>
      <c r="H443" s="10">
        <f t="shared" si="421"/>
        <v>1.197930846719303E-2</v>
      </c>
      <c r="I443" s="10">
        <f t="shared" si="421"/>
        <v>1.0667396061269147E-2</v>
      </c>
      <c r="J443" s="10">
        <f t="shared" si="421"/>
        <v>0</v>
      </c>
      <c r="K443" s="10">
        <f t="shared" si="421"/>
        <v>0</v>
      </c>
      <c r="L443" s="27"/>
      <c r="M443" s="103">
        <f t="shared" ref="M443:M448" si="422">IFERROR((K443-J443),"n/a")</f>
        <v>0</v>
      </c>
      <c r="N443" s="14">
        <f t="shared" si="418"/>
        <v>-1</v>
      </c>
      <c r="O443" s="14">
        <f t="shared" si="419"/>
        <v>-1</v>
      </c>
      <c r="P443" s="44"/>
    </row>
    <row r="444" spans="1:16" x14ac:dyDescent="0.2">
      <c r="A444" s="62" t="s">
        <v>101</v>
      </c>
      <c r="B444" s="63">
        <f t="shared" ref="B444:C444" si="423">B436/B$433</f>
        <v>1.3493253373313344E-2</v>
      </c>
      <c r="C444" s="63">
        <f t="shared" si="423"/>
        <v>1.3440091507006004E-2</v>
      </c>
      <c r="D444" s="63">
        <f t="shared" si="421"/>
        <v>1.8272425249169437E-2</v>
      </c>
      <c r="E444" s="63">
        <f t="shared" si="421"/>
        <v>2.1197364651962189E-2</v>
      </c>
      <c r="F444" s="63">
        <f t="shared" si="421"/>
        <v>2.6628895184135977E-2</v>
      </c>
      <c r="G444" s="63">
        <f t="shared" si="421"/>
        <v>2.383654937570942E-2</v>
      </c>
      <c r="H444" s="63">
        <f t="shared" si="421"/>
        <v>2.0419275796351756E-2</v>
      </c>
      <c r="I444" s="63">
        <f t="shared" si="421"/>
        <v>2.1334792122538294E-2</v>
      </c>
      <c r="J444" s="63">
        <f t="shared" si="421"/>
        <v>2.2085546547386078E-2</v>
      </c>
      <c r="K444" s="63">
        <f t="shared" si="421"/>
        <v>2.7522935779816515E-2</v>
      </c>
      <c r="L444" s="65"/>
      <c r="M444" s="104">
        <f t="shared" si="422"/>
        <v>5.4373892324304368E-3</v>
      </c>
      <c r="N444" s="61">
        <f t="shared" si="418"/>
        <v>0.1546526867627786</v>
      </c>
      <c r="O444" s="61">
        <f t="shared" si="419"/>
        <v>1.0397553516819571</v>
      </c>
      <c r="P444" s="94"/>
    </row>
    <row r="445" spans="1:16" x14ac:dyDescent="0.2">
      <c r="A445" s="7" t="s">
        <v>115</v>
      </c>
      <c r="B445" s="10">
        <f t="shared" ref="B445:C445" si="424">B437/B$433</f>
        <v>1.0794602698650674E-2</v>
      </c>
      <c r="C445" s="10">
        <f t="shared" si="424"/>
        <v>1.4869888475836431E-2</v>
      </c>
      <c r="D445" s="10">
        <f t="shared" si="421"/>
        <v>1.5503875968992248E-2</v>
      </c>
      <c r="E445" s="10">
        <f t="shared" si="421"/>
        <v>1.46089945574334E-2</v>
      </c>
      <c r="F445" s="10">
        <f t="shared" si="421"/>
        <v>1.7847025495750707E-2</v>
      </c>
      <c r="G445" s="10">
        <f t="shared" si="421"/>
        <v>1.6742338251986379E-2</v>
      </c>
      <c r="H445" s="10">
        <f t="shared" si="421"/>
        <v>2.2052817860059897E-2</v>
      </c>
      <c r="I445" s="10">
        <f t="shared" si="421"/>
        <v>3.1728665207877461E-2</v>
      </c>
      <c r="J445" s="10">
        <f t="shared" si="421"/>
        <v>2.9633771316745876E-2</v>
      </c>
      <c r="K445" s="10">
        <f t="shared" si="421"/>
        <v>2.7818881325836046E-2</v>
      </c>
      <c r="L445" s="27"/>
      <c r="M445" s="103">
        <f t="shared" si="422"/>
        <v>-1.81488999090983E-3</v>
      </c>
      <c r="N445" s="14">
        <f t="shared" si="418"/>
        <v>0.66158877613976663</v>
      </c>
      <c r="O445" s="14">
        <f t="shared" si="419"/>
        <v>1.5771102561573114</v>
      </c>
      <c r="P445" s="44"/>
    </row>
    <row r="446" spans="1:16" x14ac:dyDescent="0.2">
      <c r="A446" s="62" t="s">
        <v>116</v>
      </c>
      <c r="B446" s="63">
        <f t="shared" ref="B446:C446" si="425">B438/B$433</f>
        <v>0</v>
      </c>
      <c r="C446" s="63">
        <f t="shared" si="425"/>
        <v>0</v>
      </c>
      <c r="D446" s="63">
        <f t="shared" si="421"/>
        <v>1.3842746400885937E-3</v>
      </c>
      <c r="E446" s="63">
        <f t="shared" si="421"/>
        <v>1.4322543683758235E-3</v>
      </c>
      <c r="F446" s="63">
        <f t="shared" si="421"/>
        <v>1.1331444759206798E-3</v>
      </c>
      <c r="G446" s="63">
        <f t="shared" si="421"/>
        <v>8.5130533484676502E-4</v>
      </c>
      <c r="H446" s="63">
        <f t="shared" si="421"/>
        <v>5.4451402123604684E-4</v>
      </c>
      <c r="I446" s="63">
        <f t="shared" si="421"/>
        <v>8.2056892778993432E-4</v>
      </c>
      <c r="J446" s="63">
        <f t="shared" si="421"/>
        <v>5.5912776069331842E-4</v>
      </c>
      <c r="K446" s="63">
        <f t="shared" si="421"/>
        <v>0</v>
      </c>
      <c r="L446" s="65"/>
      <c r="M446" s="104">
        <f t="shared" si="422"/>
        <v>-5.5912776069331842E-4</v>
      </c>
      <c r="N446" s="61">
        <f t="shared" si="418"/>
        <v>-1</v>
      </c>
      <c r="O446" s="61" t="str">
        <f t="shared" si="419"/>
        <v>n/a</v>
      </c>
      <c r="P446" s="94"/>
    </row>
    <row r="447" spans="1:16" x14ac:dyDescent="0.2">
      <c r="A447" s="7" t="s">
        <v>117</v>
      </c>
      <c r="B447" s="10">
        <f t="shared" ref="B447:C447" si="426">B439/B$433</f>
        <v>0.12563718140929536</v>
      </c>
      <c r="C447" s="10">
        <f t="shared" si="426"/>
        <v>0.16499857020303116</v>
      </c>
      <c r="D447" s="10">
        <f t="shared" si="421"/>
        <v>0.19379844961240311</v>
      </c>
      <c r="E447" s="10">
        <f t="shared" si="421"/>
        <v>0.20080206244629045</v>
      </c>
      <c r="F447" s="10">
        <f t="shared" si="421"/>
        <v>0.24164305949008499</v>
      </c>
      <c r="G447" s="10">
        <f t="shared" si="421"/>
        <v>0.22332576617480135</v>
      </c>
      <c r="H447" s="10">
        <f t="shared" si="421"/>
        <v>0.22325074870677919</v>
      </c>
      <c r="I447" s="10">
        <f t="shared" si="421"/>
        <v>0.22100656455142231</v>
      </c>
      <c r="J447" s="10">
        <f t="shared" si="421"/>
        <v>0.22057590159351412</v>
      </c>
      <c r="K447" s="10">
        <f t="shared" si="421"/>
        <v>0.23231725362533293</v>
      </c>
      <c r="L447" s="27"/>
      <c r="M447" s="103">
        <f t="shared" si="422"/>
        <v>1.1741352031818808E-2</v>
      </c>
      <c r="N447" s="14">
        <f t="shared" si="418"/>
        <v>4.0261755750537837E-2</v>
      </c>
      <c r="O447" s="14">
        <f t="shared" si="419"/>
        <v>0.84911226930903405</v>
      </c>
      <c r="P447" s="44"/>
    </row>
    <row r="448" spans="1:16" x14ac:dyDescent="0.2">
      <c r="A448" s="62" t="s">
        <v>102</v>
      </c>
      <c r="B448" s="63">
        <f t="shared" ref="B448:C448" si="427">B440/B$433</f>
        <v>5.8170914542728637E-2</v>
      </c>
      <c r="C448" s="63">
        <f t="shared" si="427"/>
        <v>5.1758650271661426E-2</v>
      </c>
      <c r="D448" s="63">
        <f t="shared" si="421"/>
        <v>5.8139534883720929E-2</v>
      </c>
      <c r="E448" s="63">
        <f t="shared" si="421"/>
        <v>5.2993411629905472E-2</v>
      </c>
      <c r="F448" s="63">
        <f t="shared" si="421"/>
        <v>5.6657223796033995E-2</v>
      </c>
      <c r="G448" s="63">
        <f t="shared" si="421"/>
        <v>5.5902383654937569E-2</v>
      </c>
      <c r="H448" s="63">
        <f t="shared" si="421"/>
        <v>6.0168799346583174E-2</v>
      </c>
      <c r="I448" s="63">
        <f t="shared" si="421"/>
        <v>5.9354485776805251E-2</v>
      </c>
      <c r="J448" s="63">
        <f t="shared" si="421"/>
        <v>8.3869164103997765E-2</v>
      </c>
      <c r="K448" s="63">
        <f t="shared" si="421"/>
        <v>8.8487718259840184E-2</v>
      </c>
      <c r="L448" s="71"/>
      <c r="M448" s="104">
        <f t="shared" si="422"/>
        <v>4.6185541558424192E-3</v>
      </c>
      <c r="N448" s="61">
        <f t="shared" si="418"/>
        <v>0.58289705151104987</v>
      </c>
      <c r="O448" s="61">
        <f t="shared" si="419"/>
        <v>0.52116773400292271</v>
      </c>
      <c r="P448" s="94"/>
    </row>
    <row r="449" spans="1:16" x14ac:dyDescent="0.2">
      <c r="B449" s="8">
        <f>SUM(B450:B452)</f>
        <v>1</v>
      </c>
      <c r="C449" s="8">
        <f t="shared" ref="C449" si="428">SUM(C450:C452)</f>
        <v>1</v>
      </c>
      <c r="D449" s="8">
        <f t="shared" ref="D449:J449" si="429">SUM(D450:D452)</f>
        <v>1</v>
      </c>
      <c r="E449" s="8">
        <f t="shared" si="429"/>
        <v>1</v>
      </c>
      <c r="F449" s="8">
        <f t="shared" si="429"/>
        <v>1</v>
      </c>
      <c r="G449" s="8">
        <f t="shared" si="429"/>
        <v>1</v>
      </c>
      <c r="H449" s="8">
        <f t="shared" si="429"/>
        <v>1</v>
      </c>
      <c r="I449" s="8">
        <f t="shared" si="429"/>
        <v>1</v>
      </c>
      <c r="J449" s="8">
        <f t="shared" si="429"/>
        <v>1</v>
      </c>
      <c r="K449" s="8">
        <f>SUM(K450:K452)</f>
        <v>1</v>
      </c>
      <c r="L449" s="51"/>
      <c r="M449" s="107"/>
    </row>
    <row r="450" spans="1:16" x14ac:dyDescent="0.2">
      <c r="A450" s="62" t="s">
        <v>99</v>
      </c>
      <c r="B450" s="63">
        <f t="shared" ref="B450:C450" si="430">B434/B$433</f>
        <v>0.76911544227886053</v>
      </c>
      <c r="C450" s="63">
        <f t="shared" si="430"/>
        <v>0.73634543894766946</v>
      </c>
      <c r="D450" s="63">
        <f>D434/D$433</f>
        <v>0.69767441860465118</v>
      </c>
      <c r="E450" s="63">
        <f t="shared" ref="E450:K450" si="431">E434/E$433</f>
        <v>0.69722142652535091</v>
      </c>
      <c r="F450" s="63">
        <f t="shared" si="431"/>
        <v>0.64447592067988668</v>
      </c>
      <c r="G450" s="63">
        <f t="shared" si="431"/>
        <v>0.66685584562996592</v>
      </c>
      <c r="H450" s="63">
        <f t="shared" si="431"/>
        <v>0.66158453580179688</v>
      </c>
      <c r="I450" s="63">
        <f t="shared" si="431"/>
        <v>0.65508752735229758</v>
      </c>
      <c r="J450" s="63">
        <f t="shared" si="431"/>
        <v>0.64327648867766285</v>
      </c>
      <c r="K450" s="63">
        <f t="shared" si="431"/>
        <v>0.62385321100917435</v>
      </c>
      <c r="L450" s="65"/>
      <c r="M450" s="104">
        <f t="shared" ref="M450:M452" si="432">IFERROR((K450-J450),"n/a")</f>
        <v>-1.9423277668488503E-2</v>
      </c>
      <c r="N450" s="61">
        <f t="shared" ref="N450:N452" si="433">IFERROR((K450-G450)/G450,"n/a")</f>
        <v>-6.4485652937731702E-2</v>
      </c>
      <c r="O450" s="61">
        <f t="shared" ref="O450:O452" si="434">IFERROR((K450-B450)/B450,"n/a")</f>
        <v>-0.1888692168750111</v>
      </c>
      <c r="P450" s="94"/>
    </row>
    <row r="451" spans="1:16" x14ac:dyDescent="0.2">
      <c r="A451" s="7" t="s">
        <v>118</v>
      </c>
      <c r="B451" s="10">
        <f t="shared" ref="B451:C451" si="435">SUM(B435,B436,B437:B438,B440)/B$433</f>
        <v>0.10524737631184408</v>
      </c>
      <c r="C451" s="10">
        <f t="shared" si="435"/>
        <v>9.8655990849299394E-2</v>
      </c>
      <c r="D451" s="10">
        <f>SUM(D435,D436,D437:D438,D440)/D$433</f>
        <v>0.10852713178294573</v>
      </c>
      <c r="E451" s="10">
        <f t="shared" ref="E451:K451" si="436">SUM(E435,E436,E437:E438,E440)/E$433</f>
        <v>0.10197651102835864</v>
      </c>
      <c r="F451" s="10">
        <f t="shared" si="436"/>
        <v>0.11388101983002832</v>
      </c>
      <c r="G451" s="10">
        <f t="shared" si="436"/>
        <v>0.10981838819523269</v>
      </c>
      <c r="H451" s="10">
        <f t="shared" si="436"/>
        <v>0.1151647154914239</v>
      </c>
      <c r="I451" s="10">
        <f t="shared" si="436"/>
        <v>0.12390590809628009</v>
      </c>
      <c r="J451" s="10">
        <f t="shared" si="436"/>
        <v>0.13614760972882303</v>
      </c>
      <c r="K451" s="10">
        <f t="shared" si="436"/>
        <v>0.14382953536549276</v>
      </c>
      <c r="L451" s="27"/>
      <c r="M451" s="103">
        <f t="shared" si="432"/>
        <v>7.6819256366697231E-3</v>
      </c>
      <c r="N451" s="14">
        <f t="shared" si="433"/>
        <v>0.30970357268216137</v>
      </c>
      <c r="O451" s="14">
        <f t="shared" si="434"/>
        <v>0.36658547135019465</v>
      </c>
      <c r="P451" s="44"/>
    </row>
    <row r="452" spans="1:16" x14ac:dyDescent="0.2">
      <c r="A452" s="62" t="s">
        <v>119</v>
      </c>
      <c r="B452" s="63">
        <f t="shared" ref="B452:C452" si="437">B439/B$433</f>
        <v>0.12563718140929536</v>
      </c>
      <c r="C452" s="63">
        <f t="shared" si="437"/>
        <v>0.16499857020303116</v>
      </c>
      <c r="D452" s="63">
        <f t="shared" ref="D452:J452" si="438">D439/D$433</f>
        <v>0.19379844961240311</v>
      </c>
      <c r="E452" s="63">
        <f t="shared" si="438"/>
        <v>0.20080206244629045</v>
      </c>
      <c r="F452" s="63">
        <f t="shared" si="438"/>
        <v>0.24164305949008499</v>
      </c>
      <c r="G452" s="63">
        <f t="shared" si="438"/>
        <v>0.22332576617480135</v>
      </c>
      <c r="H452" s="63">
        <f t="shared" si="438"/>
        <v>0.22325074870677919</v>
      </c>
      <c r="I452" s="63">
        <f t="shared" si="438"/>
        <v>0.22100656455142231</v>
      </c>
      <c r="J452" s="63">
        <f t="shared" si="438"/>
        <v>0.22057590159351412</v>
      </c>
      <c r="K452" s="63">
        <f>K439/K$433</f>
        <v>0.23231725362533293</v>
      </c>
      <c r="L452" s="65"/>
      <c r="M452" s="104">
        <f t="shared" si="432"/>
        <v>1.1741352031818808E-2</v>
      </c>
      <c r="N452" s="61">
        <f t="shared" si="433"/>
        <v>4.0261755750537837E-2</v>
      </c>
      <c r="O452" s="61">
        <f t="shared" si="434"/>
        <v>0.84911226930903405</v>
      </c>
      <c r="P452" s="94"/>
    </row>
    <row r="453" spans="1:16" x14ac:dyDescent="0.2">
      <c r="A453" s="57" t="s">
        <v>137</v>
      </c>
      <c r="B453" s="7"/>
      <c r="C453" s="7"/>
      <c r="D453" s="10"/>
      <c r="E453" s="10"/>
      <c r="F453" s="10"/>
      <c r="G453" s="10"/>
      <c r="H453" s="10"/>
      <c r="I453" s="10"/>
      <c r="J453" s="10"/>
      <c r="K453" s="10"/>
    </row>
    <row r="454" spans="1:16" x14ac:dyDescent="0.2">
      <c r="A454" s="57"/>
      <c r="B454" s="7"/>
      <c r="C454" s="7"/>
      <c r="D454" s="10"/>
      <c r="E454" s="10"/>
      <c r="F454" s="10"/>
      <c r="G454" s="10"/>
      <c r="H454" s="10"/>
      <c r="I454" s="10"/>
      <c r="J454" s="10"/>
      <c r="K454" s="10"/>
    </row>
    <row r="455" spans="1:16" ht="18" x14ac:dyDescent="0.4">
      <c r="A455" s="1" t="s">
        <v>144</v>
      </c>
    </row>
    <row r="456" spans="1:16" ht="10.5" x14ac:dyDescent="0.25">
      <c r="A456" s="52"/>
      <c r="B456" s="3" t="s">
        <v>120</v>
      </c>
      <c r="C456" s="3"/>
      <c r="D456" s="3"/>
      <c r="E456" s="3"/>
      <c r="F456" s="3"/>
      <c r="G456" s="3"/>
      <c r="H456" s="3"/>
      <c r="I456" s="3"/>
      <c r="J456" s="3"/>
      <c r="K456" s="3"/>
      <c r="L456" s="93"/>
      <c r="M456" s="87"/>
      <c r="N456" s="3"/>
      <c r="O456" s="3"/>
    </row>
    <row r="457" spans="1:16" ht="10.5" x14ac:dyDescent="0.25">
      <c r="A457" s="2"/>
      <c r="B457" s="55" t="s">
        <v>150</v>
      </c>
      <c r="C457" s="55"/>
      <c r="D457" s="3"/>
      <c r="E457" s="3"/>
      <c r="F457" s="3"/>
      <c r="G457" s="3"/>
      <c r="H457" s="3"/>
      <c r="I457" s="3"/>
      <c r="J457" s="3"/>
      <c r="K457" s="3"/>
      <c r="L457" s="25" t="s">
        <v>52</v>
      </c>
      <c r="M457" s="101" t="s">
        <v>158</v>
      </c>
      <c r="N457" s="3" t="str">
        <f>N$4</f>
        <v>pct chg 5/10 year</v>
      </c>
      <c r="O457" s="3"/>
      <c r="P457" s="87" t="str">
        <f>P$4</f>
        <v>10yr</v>
      </c>
    </row>
    <row r="458" spans="1:16" ht="10.5" x14ac:dyDescent="0.25">
      <c r="A458" s="4" t="s">
        <v>0</v>
      </c>
      <c r="B458" s="56">
        <f>B$5</f>
        <v>2017</v>
      </c>
      <c r="C458" s="56">
        <f t="shared" ref="C458:K458" si="439">C$5</f>
        <v>2018</v>
      </c>
      <c r="D458" s="56">
        <f t="shared" si="439"/>
        <v>2019</v>
      </c>
      <c r="E458" s="56" t="str">
        <f t="shared" si="439"/>
        <v>2020^</v>
      </c>
      <c r="F458" s="56">
        <f t="shared" si="439"/>
        <v>2021</v>
      </c>
      <c r="G458" s="56">
        <f t="shared" si="439"/>
        <v>2022</v>
      </c>
      <c r="H458" s="56">
        <f t="shared" si="439"/>
        <v>2023</v>
      </c>
      <c r="I458" s="56">
        <f t="shared" si="439"/>
        <v>2024</v>
      </c>
      <c r="J458" s="56">
        <f t="shared" si="439"/>
        <v>2025</v>
      </c>
      <c r="K458" s="56">
        <f t="shared" si="439"/>
        <v>2026</v>
      </c>
      <c r="L458" s="91" t="str">
        <f>L$5</f>
        <v>2025 to 2026</v>
      </c>
      <c r="M458" s="102"/>
      <c r="N458" s="92" t="str">
        <f>N$5</f>
        <v>2022-26</v>
      </c>
      <c r="O458" s="26" t="str">
        <f>O$5</f>
        <v>2017-26</v>
      </c>
      <c r="P458" s="56" t="str">
        <f>P$5</f>
        <v>trend</v>
      </c>
    </row>
    <row r="459" spans="1:16" ht="10.5" x14ac:dyDescent="0.25">
      <c r="A459" s="5" t="s">
        <v>98</v>
      </c>
      <c r="B459" s="32">
        <v>161516</v>
      </c>
      <c r="C459" s="32">
        <v>164212.5</v>
      </c>
      <c r="D459" s="32">
        <v>165903.5</v>
      </c>
      <c r="E459" s="32">
        <v>160197.75</v>
      </c>
      <c r="F459" s="32">
        <v>162955.25</v>
      </c>
      <c r="G459" s="32">
        <v>168526</v>
      </c>
      <c r="H459" s="32">
        <v>168606</v>
      </c>
      <c r="I459" s="32">
        <v>166731.5</v>
      </c>
      <c r="J459" s="32">
        <v>170520.5</v>
      </c>
      <c r="K459" s="32">
        <v>167899.25</v>
      </c>
      <c r="L459" s="27">
        <f t="shared" ref="L459:L466" si="440">K459-J459</f>
        <v>-2621.25</v>
      </c>
      <c r="M459" s="106">
        <f t="shared" ref="M459:M466" si="441">IFERROR((K459-J459)/J459,"n/a")</f>
        <v>-1.5372052040663732E-2</v>
      </c>
      <c r="N459" s="24">
        <f t="shared" ref="N459:N466" si="442">IFERROR((K459-G459)/G459,"n/a")</f>
        <v>-3.7190107164473138E-3</v>
      </c>
      <c r="O459" s="24">
        <f t="shared" ref="O459:O466" si="443">IFERROR((K459-B459)/B459,"n/a")</f>
        <v>3.9520852423289336E-2</v>
      </c>
      <c r="P459" s="44"/>
    </row>
    <row r="460" spans="1:16" x14ac:dyDescent="0.2">
      <c r="A460" s="62" t="s">
        <v>99</v>
      </c>
      <c r="B460" s="70">
        <v>119573</v>
      </c>
      <c r="C460" s="70">
        <v>116384.75</v>
      </c>
      <c r="D460" s="70">
        <v>113481.75</v>
      </c>
      <c r="E460" s="70">
        <v>102891</v>
      </c>
      <c r="F460" s="69">
        <v>95219</v>
      </c>
      <c r="G460" s="69">
        <v>102284.5</v>
      </c>
      <c r="H460" s="69">
        <v>97863.5</v>
      </c>
      <c r="I460" s="69">
        <v>94632.5</v>
      </c>
      <c r="J460" s="69">
        <v>95138.5</v>
      </c>
      <c r="K460" s="69">
        <v>89029.5</v>
      </c>
      <c r="L460" s="65">
        <f t="shared" si="440"/>
        <v>-6109</v>
      </c>
      <c r="M460" s="104">
        <f t="shared" si="441"/>
        <v>-6.4211649332289247E-2</v>
      </c>
      <c r="N460" s="61">
        <f t="shared" si="442"/>
        <v>-0.12958952724997433</v>
      </c>
      <c r="O460" s="61">
        <f t="shared" si="443"/>
        <v>-0.25543810057454441</v>
      </c>
      <c r="P460" s="94"/>
    </row>
    <row r="461" spans="1:16" x14ac:dyDescent="0.2">
      <c r="A461" s="7" t="s">
        <v>100</v>
      </c>
      <c r="B461" s="32">
        <v>2740</v>
      </c>
      <c r="C461" s="32">
        <v>2363</v>
      </c>
      <c r="D461" s="32">
        <v>1881</v>
      </c>
      <c r="E461" s="32">
        <v>2216</v>
      </c>
      <c r="F461" s="41">
        <v>1588</v>
      </c>
      <c r="G461" s="41">
        <v>1893</v>
      </c>
      <c r="H461" s="41">
        <v>1956</v>
      </c>
      <c r="I461" s="41">
        <v>2003</v>
      </c>
      <c r="J461" s="41">
        <v>0</v>
      </c>
      <c r="K461" s="41">
        <v>0</v>
      </c>
      <c r="L461" s="27">
        <f t="shared" si="440"/>
        <v>0</v>
      </c>
      <c r="M461" s="103" t="str">
        <f t="shared" si="441"/>
        <v>n/a</v>
      </c>
      <c r="N461" s="14">
        <f t="shared" si="442"/>
        <v>-1</v>
      </c>
      <c r="O461" s="14">
        <f t="shared" si="443"/>
        <v>-1</v>
      </c>
      <c r="P461" s="44"/>
    </row>
    <row r="462" spans="1:16" x14ac:dyDescent="0.2">
      <c r="A462" s="62" t="s">
        <v>101</v>
      </c>
      <c r="B462" s="70">
        <v>1682</v>
      </c>
      <c r="C462" s="70">
        <v>2136</v>
      </c>
      <c r="D462" s="70">
        <v>3096</v>
      </c>
      <c r="E462" s="70">
        <v>3752</v>
      </c>
      <c r="F462" s="69">
        <v>4178</v>
      </c>
      <c r="G462" s="69">
        <v>3866</v>
      </c>
      <c r="H462" s="69">
        <v>3670</v>
      </c>
      <c r="I462" s="69">
        <v>3739</v>
      </c>
      <c r="J462" s="69">
        <v>3682</v>
      </c>
      <c r="K462" s="69">
        <v>3935</v>
      </c>
      <c r="L462" s="65">
        <f t="shared" si="440"/>
        <v>253</v>
      </c>
      <c r="M462" s="104">
        <f t="shared" si="441"/>
        <v>6.8712656165127645E-2</v>
      </c>
      <c r="N462" s="61">
        <f t="shared" si="442"/>
        <v>1.7847904811174341E-2</v>
      </c>
      <c r="O462" s="61">
        <f t="shared" si="443"/>
        <v>1.3394768133174793</v>
      </c>
      <c r="P462" s="94"/>
    </row>
    <row r="463" spans="1:16" x14ac:dyDescent="0.2">
      <c r="A463" s="7" t="s">
        <v>115</v>
      </c>
      <c r="B463" s="32">
        <v>2940</v>
      </c>
      <c r="C463" s="32">
        <v>3411</v>
      </c>
      <c r="D463" s="32">
        <v>3414</v>
      </c>
      <c r="E463" s="32">
        <v>3071</v>
      </c>
      <c r="F463" s="41">
        <v>3296</v>
      </c>
      <c r="G463" s="41">
        <v>3379</v>
      </c>
      <c r="H463" s="41">
        <v>3972</v>
      </c>
      <c r="I463" s="41">
        <v>5698</v>
      </c>
      <c r="J463" s="41">
        <v>5927</v>
      </c>
      <c r="K463" s="41">
        <v>5996</v>
      </c>
      <c r="L463" s="27">
        <f t="shared" si="440"/>
        <v>69</v>
      </c>
      <c r="M463" s="103">
        <f t="shared" si="441"/>
        <v>1.1641639952758562E-2</v>
      </c>
      <c r="N463" s="14">
        <f t="shared" si="442"/>
        <v>0.77448949393311628</v>
      </c>
      <c r="O463" s="14">
        <f t="shared" si="443"/>
        <v>1.0394557823129251</v>
      </c>
      <c r="P463" s="44"/>
    </row>
    <row r="464" spans="1:16" x14ac:dyDescent="0.2">
      <c r="A464" s="62" t="s">
        <v>116</v>
      </c>
      <c r="B464" s="70">
        <v>0</v>
      </c>
      <c r="C464" s="70">
        <v>0</v>
      </c>
      <c r="D464" s="70">
        <v>36</v>
      </c>
      <c r="E464" s="70">
        <v>66</v>
      </c>
      <c r="F464" s="69">
        <v>69</v>
      </c>
      <c r="G464" s="69">
        <v>66</v>
      </c>
      <c r="H464" s="69">
        <v>33</v>
      </c>
      <c r="I464" s="69">
        <v>45</v>
      </c>
      <c r="J464" s="69">
        <v>42</v>
      </c>
      <c r="K464" s="69">
        <v>0</v>
      </c>
      <c r="L464" s="65">
        <f t="shared" si="440"/>
        <v>-42</v>
      </c>
      <c r="M464" s="104">
        <f t="shared" si="441"/>
        <v>-1</v>
      </c>
      <c r="N464" s="61">
        <f t="shared" si="442"/>
        <v>-1</v>
      </c>
      <c r="O464" s="61" t="str">
        <f t="shared" si="443"/>
        <v>n/a</v>
      </c>
      <c r="P464" s="94"/>
    </row>
    <row r="465" spans="1:16" x14ac:dyDescent="0.2">
      <c r="A465" s="7" t="s">
        <v>117</v>
      </c>
      <c r="B465" s="32">
        <v>29573.5</v>
      </c>
      <c r="C465" s="32">
        <v>36060.75</v>
      </c>
      <c r="D465" s="32">
        <v>38572.25</v>
      </c>
      <c r="E465" s="32">
        <v>42491.25</v>
      </c>
      <c r="F465" s="41">
        <v>51704.75</v>
      </c>
      <c r="G465" s="41">
        <v>49988</v>
      </c>
      <c r="H465" s="41">
        <v>52983</v>
      </c>
      <c r="I465" s="41">
        <v>53081</v>
      </c>
      <c r="J465" s="41">
        <v>56429</v>
      </c>
      <c r="K465" s="41">
        <v>56371</v>
      </c>
      <c r="L465" s="27">
        <f t="shared" si="440"/>
        <v>-58</v>
      </c>
      <c r="M465" s="103">
        <f t="shared" si="441"/>
        <v>-1.0278402948838362E-3</v>
      </c>
      <c r="N465" s="14">
        <f t="shared" si="442"/>
        <v>0.12769064575498121</v>
      </c>
      <c r="O465" s="14">
        <f t="shared" si="443"/>
        <v>0.90613217914687139</v>
      </c>
      <c r="P465" s="44"/>
    </row>
    <row r="466" spans="1:16" x14ac:dyDescent="0.2">
      <c r="A466" s="62" t="s">
        <v>102</v>
      </c>
      <c r="B466" s="70">
        <v>5007.5</v>
      </c>
      <c r="C466" s="70">
        <v>3857</v>
      </c>
      <c r="D466" s="70">
        <v>5422.5</v>
      </c>
      <c r="E466" s="70">
        <v>5710.5</v>
      </c>
      <c r="F466" s="69">
        <v>6900.5</v>
      </c>
      <c r="G466" s="69">
        <v>7049.5</v>
      </c>
      <c r="H466" s="69">
        <v>8128.5</v>
      </c>
      <c r="I466" s="69">
        <v>7533</v>
      </c>
      <c r="J466" s="69">
        <v>9302</v>
      </c>
      <c r="K466" s="69">
        <v>12567.75</v>
      </c>
      <c r="L466" s="65">
        <f t="shared" si="440"/>
        <v>3265.75</v>
      </c>
      <c r="M466" s="104">
        <f t="shared" si="441"/>
        <v>0.35108041281444852</v>
      </c>
      <c r="N466" s="61">
        <f t="shared" si="442"/>
        <v>0.78278601319242502</v>
      </c>
      <c r="O466" s="61">
        <f t="shared" si="443"/>
        <v>1.5097853220169746</v>
      </c>
      <c r="P466" s="94"/>
    </row>
    <row r="467" spans="1:16" ht="10.5" x14ac:dyDescent="0.25">
      <c r="B467" s="8">
        <f t="shared" ref="B467:C467" si="444">SUM(B468:B474)</f>
        <v>1</v>
      </c>
      <c r="C467" s="8">
        <f t="shared" si="444"/>
        <v>1</v>
      </c>
      <c r="D467" s="8">
        <f t="shared" ref="D467:J467" si="445">SUM(D468:D474)</f>
        <v>1</v>
      </c>
      <c r="E467" s="8">
        <f t="shared" si="445"/>
        <v>1</v>
      </c>
      <c r="F467" s="8">
        <f t="shared" si="445"/>
        <v>0.99999999999999989</v>
      </c>
      <c r="G467" s="8">
        <f t="shared" si="445"/>
        <v>1</v>
      </c>
      <c r="H467" s="8">
        <f t="shared" si="445"/>
        <v>1</v>
      </c>
      <c r="I467" s="8">
        <f t="shared" si="445"/>
        <v>0.99999999999999989</v>
      </c>
      <c r="J467" s="8">
        <f t="shared" si="445"/>
        <v>0.99999999999999989</v>
      </c>
      <c r="K467" s="8">
        <f>SUM(K468:K474)</f>
        <v>1</v>
      </c>
      <c r="L467" s="51"/>
      <c r="M467" s="105"/>
      <c r="N467" s="15" t="s">
        <v>53</v>
      </c>
      <c r="O467" s="15"/>
    </row>
    <row r="468" spans="1:16" x14ac:dyDescent="0.2">
      <c r="A468" s="62" t="s">
        <v>99</v>
      </c>
      <c r="B468" s="63">
        <f t="shared" ref="B468:C468" si="446">B460/B$459</f>
        <v>0.74031674880507192</v>
      </c>
      <c r="C468" s="63">
        <f t="shared" si="446"/>
        <v>0.70874476668950293</v>
      </c>
      <c r="D468" s="63">
        <f>D460/D$459</f>
        <v>0.68402263966703536</v>
      </c>
      <c r="E468" s="63">
        <f t="shared" ref="E468:K468" si="447">E460/E$459</f>
        <v>0.64227493831842208</v>
      </c>
      <c r="F468" s="63">
        <f t="shared" si="447"/>
        <v>0.58432606497796169</v>
      </c>
      <c r="G468" s="63">
        <f t="shared" si="447"/>
        <v>0.60693602174145234</v>
      </c>
      <c r="H468" s="63">
        <f t="shared" si="447"/>
        <v>0.58042714968625075</v>
      </c>
      <c r="I468" s="63">
        <f t="shared" si="447"/>
        <v>0.56757421363089755</v>
      </c>
      <c r="J468" s="63">
        <f t="shared" si="447"/>
        <v>0.55792998495782031</v>
      </c>
      <c r="K468" s="63">
        <f t="shared" si="447"/>
        <v>0.53025549548315432</v>
      </c>
      <c r="L468" s="65"/>
      <c r="M468" s="104">
        <f t="shared" ref="M468:M472" si="448">IFERROR((K468-J468),"n/a")</f>
        <v>-2.7674489474665998E-2</v>
      </c>
      <c r="N468" s="61">
        <f t="shared" ref="N468:N474" si="449">IFERROR((K468-G468)/G468,"n/a")</f>
        <v>-0.12634037775230786</v>
      </c>
      <c r="O468" s="61">
        <f t="shared" ref="O468:O474" si="450">IFERROR((K468-B468)/B468,"n/a")</f>
        <v>-0.28374510459336844</v>
      </c>
      <c r="P468" s="94"/>
    </row>
    <row r="469" spans="1:16" x14ac:dyDescent="0.2">
      <c r="A469" s="7" t="s">
        <v>100</v>
      </c>
      <c r="B469" s="10">
        <f t="shared" ref="B469:C469" si="451">B461/B$459</f>
        <v>1.6964263602367566E-2</v>
      </c>
      <c r="C469" s="10">
        <f t="shared" si="451"/>
        <v>1.438989114714166E-2</v>
      </c>
      <c r="D469" s="10">
        <f t="shared" ref="D469:K474" si="452">D461/D$459</f>
        <v>1.1337916318823894E-2</v>
      </c>
      <c r="E469" s="10">
        <f t="shared" si="452"/>
        <v>1.3832903395959056E-2</v>
      </c>
      <c r="F469" s="10">
        <f t="shared" si="452"/>
        <v>9.7450066812821319E-3</v>
      </c>
      <c r="G469" s="10">
        <f t="shared" si="452"/>
        <v>1.1232688131208242E-2</v>
      </c>
      <c r="H469" s="10">
        <f t="shared" si="452"/>
        <v>1.1601010640190741E-2</v>
      </c>
      <c r="I469" s="10">
        <f t="shared" si="452"/>
        <v>1.2013326815868627E-2</v>
      </c>
      <c r="J469" s="10">
        <f t="shared" si="452"/>
        <v>0</v>
      </c>
      <c r="K469" s="10">
        <f t="shared" si="452"/>
        <v>0</v>
      </c>
      <c r="L469" s="27"/>
      <c r="M469" s="103">
        <f t="shared" si="448"/>
        <v>0</v>
      </c>
      <c r="N469" s="14">
        <f t="shared" si="449"/>
        <v>-1</v>
      </c>
      <c r="O469" s="14">
        <f t="shared" si="450"/>
        <v>-1</v>
      </c>
      <c r="P469" s="44"/>
    </row>
    <row r="470" spans="1:16" x14ac:dyDescent="0.2">
      <c r="A470" s="62" t="s">
        <v>101</v>
      </c>
      <c r="B470" s="63">
        <f t="shared" ref="B470:C470" si="453">B462/B$459</f>
        <v>1.041382897050447E-2</v>
      </c>
      <c r="C470" s="63">
        <f t="shared" si="453"/>
        <v>1.300753596711578E-2</v>
      </c>
      <c r="D470" s="63">
        <f t="shared" si="452"/>
        <v>1.8661450783135979E-2</v>
      </c>
      <c r="E470" s="63">
        <f t="shared" si="452"/>
        <v>2.3421053042255589E-2</v>
      </c>
      <c r="F470" s="63">
        <f t="shared" si="452"/>
        <v>2.5638940752139006E-2</v>
      </c>
      <c r="G470" s="63">
        <f t="shared" si="452"/>
        <v>2.294008046236189E-2</v>
      </c>
      <c r="H470" s="63">
        <f t="shared" si="452"/>
        <v>2.1766722417944796E-2</v>
      </c>
      <c r="I470" s="63">
        <f t="shared" si="452"/>
        <v>2.2425276567415275E-2</v>
      </c>
      <c r="J470" s="63">
        <f t="shared" si="452"/>
        <v>2.1592711726742531E-2</v>
      </c>
      <c r="K470" s="63">
        <f t="shared" si="452"/>
        <v>2.3436674076864547E-2</v>
      </c>
      <c r="L470" s="65"/>
      <c r="M470" s="104">
        <f t="shared" si="448"/>
        <v>1.8439623501220158E-3</v>
      </c>
      <c r="N470" s="61">
        <f t="shared" si="449"/>
        <v>2.1647422523971754E-2</v>
      </c>
      <c r="O470" s="61">
        <f t="shared" si="450"/>
        <v>1.2505337991669763</v>
      </c>
      <c r="P470" s="94"/>
    </row>
    <row r="471" spans="1:16" x14ac:dyDescent="0.2">
      <c r="A471" s="7" t="s">
        <v>115</v>
      </c>
      <c r="B471" s="10">
        <f t="shared" ref="B471:C471" si="454">B463/B$459</f>
        <v>1.8202531018598776E-2</v>
      </c>
      <c r="C471" s="10">
        <f t="shared" si="454"/>
        <v>2.0771865722767756E-2</v>
      </c>
      <c r="D471" s="10">
        <f t="shared" si="452"/>
        <v>2.0578227704659637E-2</v>
      </c>
      <c r="E471" s="10">
        <f t="shared" si="452"/>
        <v>1.9170057007667086E-2</v>
      </c>
      <c r="F471" s="10">
        <f t="shared" si="452"/>
        <v>2.0226411852333693E-2</v>
      </c>
      <c r="G471" s="10">
        <f t="shared" si="452"/>
        <v>2.0050318645194215E-2</v>
      </c>
      <c r="H471" s="10">
        <f t="shared" si="452"/>
        <v>2.3557880502473223E-2</v>
      </c>
      <c r="I471" s="10">
        <f t="shared" si="452"/>
        <v>3.4174706039350695E-2</v>
      </c>
      <c r="J471" s="10">
        <f t="shared" si="452"/>
        <v>3.4758284194568979E-2</v>
      </c>
      <c r="K471" s="10">
        <f t="shared" si="452"/>
        <v>3.5711892697555231E-2</v>
      </c>
      <c r="L471" s="27"/>
      <c r="M471" s="103">
        <f t="shared" si="448"/>
        <v>9.5360850298625149E-4</v>
      </c>
      <c r="N471" s="14">
        <f t="shared" si="449"/>
        <v>0.78111347403024334</v>
      </c>
      <c r="O471" s="14">
        <f t="shared" si="450"/>
        <v>0.96191906834637098</v>
      </c>
      <c r="P471" s="44"/>
    </row>
    <row r="472" spans="1:16" x14ac:dyDescent="0.2">
      <c r="A472" s="62" t="s">
        <v>116</v>
      </c>
      <c r="B472" s="63">
        <f t="shared" ref="B472:C472" si="455">B464/B$459</f>
        <v>0</v>
      </c>
      <c r="C472" s="63">
        <f t="shared" si="455"/>
        <v>0</v>
      </c>
      <c r="D472" s="63">
        <f t="shared" si="452"/>
        <v>2.169936137573951E-4</v>
      </c>
      <c r="E472" s="63">
        <f t="shared" si="452"/>
        <v>4.1199080511430405E-4</v>
      </c>
      <c r="F472" s="63">
        <f t="shared" si="452"/>
        <v>4.234291316174226E-4</v>
      </c>
      <c r="G472" s="63">
        <f t="shared" si="452"/>
        <v>3.9163096495496241E-4</v>
      </c>
      <c r="H472" s="63">
        <f t="shared" si="452"/>
        <v>1.9572257215045728E-4</v>
      </c>
      <c r="I472" s="63">
        <f t="shared" si="452"/>
        <v>2.6989501084078295E-4</v>
      </c>
      <c r="J472" s="63">
        <f t="shared" si="452"/>
        <v>2.4630469650276652E-4</v>
      </c>
      <c r="K472" s="63">
        <f t="shared" si="452"/>
        <v>0</v>
      </c>
      <c r="L472" s="65"/>
      <c r="M472" s="104">
        <f t="shared" si="448"/>
        <v>-2.4630469650276652E-4</v>
      </c>
      <c r="N472" s="61">
        <f t="shared" si="449"/>
        <v>-1</v>
      </c>
      <c r="O472" s="61" t="str">
        <f t="shared" si="450"/>
        <v>n/a</v>
      </c>
      <c r="P472" s="94"/>
    </row>
    <row r="473" spans="1:16" x14ac:dyDescent="0.2">
      <c r="A473" s="7" t="s">
        <v>117</v>
      </c>
      <c r="B473" s="10">
        <f t="shared" ref="B473:C473" si="456">B465/B$459</f>
        <v>0.18309950716956833</v>
      </c>
      <c r="C473" s="10">
        <f t="shared" si="456"/>
        <v>0.21959808175382509</v>
      </c>
      <c r="D473" s="10">
        <f t="shared" si="452"/>
        <v>0.23249810884038011</v>
      </c>
      <c r="E473" s="10">
        <f t="shared" si="452"/>
        <v>0.26524248936080563</v>
      </c>
      <c r="F473" s="10">
        <f t="shared" si="452"/>
        <v>0.31729416511588304</v>
      </c>
      <c r="G473" s="10">
        <f t="shared" si="452"/>
        <v>0.2966189193358888</v>
      </c>
      <c r="H473" s="10">
        <f t="shared" si="452"/>
        <v>0.31424148606811148</v>
      </c>
      <c r="I473" s="10">
        <f t="shared" si="452"/>
        <v>0.31836215712087995</v>
      </c>
      <c r="J473" s="10">
        <f t="shared" si="452"/>
        <v>0.33092208854653837</v>
      </c>
      <c r="K473" s="10">
        <f t="shared" si="452"/>
        <v>0.33574301255068145</v>
      </c>
      <c r="L473" s="27"/>
      <c r="M473" s="103">
        <f>IFERROR((K474-J474),"n/a")</f>
        <v>2.030229931391745E-2</v>
      </c>
      <c r="N473" s="14">
        <f t="shared" si="449"/>
        <v>0.13190019470905312</v>
      </c>
      <c r="O473" s="14">
        <f t="shared" si="450"/>
        <v>0.83366420664229357</v>
      </c>
      <c r="P473" s="44"/>
    </row>
    <row r="474" spans="1:16" x14ac:dyDescent="0.2">
      <c r="A474" s="62" t="s">
        <v>102</v>
      </c>
      <c r="B474" s="63">
        <f t="shared" ref="B474:C474" si="457">B466/B$459</f>
        <v>3.1003120433888903E-2</v>
      </c>
      <c r="C474" s="63">
        <f t="shared" si="457"/>
        <v>2.3487858719646801E-2</v>
      </c>
      <c r="D474" s="63">
        <f t="shared" si="452"/>
        <v>3.2684663072207638E-2</v>
      </c>
      <c r="E474" s="63">
        <f t="shared" si="452"/>
        <v>3.5646568069776258E-2</v>
      </c>
      <c r="F474" s="63">
        <f t="shared" si="452"/>
        <v>4.2345981488782963E-2</v>
      </c>
      <c r="G474" s="63">
        <f t="shared" si="452"/>
        <v>4.1830340718939513E-2</v>
      </c>
      <c r="H474" s="63">
        <f t="shared" si="452"/>
        <v>4.8210028112878542E-2</v>
      </c>
      <c r="I474" s="63">
        <f t="shared" si="452"/>
        <v>4.5180424814747065E-2</v>
      </c>
      <c r="J474" s="63">
        <f t="shared" si="452"/>
        <v>5.4550625877827004E-2</v>
      </c>
      <c r="K474" s="63">
        <f t="shared" si="452"/>
        <v>7.4852925191744454E-2</v>
      </c>
      <c r="L474" s="71"/>
      <c r="M474" s="104">
        <f>IFERROR((K475-J475),"n/a")</f>
        <v>0</v>
      </c>
      <c r="N474" s="61">
        <f t="shared" si="449"/>
        <v>0.78944096331142999</v>
      </c>
      <c r="O474" s="61">
        <f t="shared" si="450"/>
        <v>1.4143674618611677</v>
      </c>
      <c r="P474" s="94"/>
    </row>
    <row r="475" spans="1:16" x14ac:dyDescent="0.2">
      <c r="B475" s="8">
        <f t="shared" ref="B475:C475" si="458">SUM(B476:B478)</f>
        <v>1</v>
      </c>
      <c r="C475" s="8">
        <f t="shared" si="458"/>
        <v>1</v>
      </c>
      <c r="D475" s="8">
        <f t="shared" ref="D475:J475" si="459">SUM(D476:D478)</f>
        <v>1</v>
      </c>
      <c r="E475" s="8">
        <f t="shared" si="459"/>
        <v>1</v>
      </c>
      <c r="F475" s="8">
        <f t="shared" si="459"/>
        <v>0.99999999999999989</v>
      </c>
      <c r="G475" s="8">
        <f t="shared" si="459"/>
        <v>1</v>
      </c>
      <c r="H475" s="8">
        <f t="shared" si="459"/>
        <v>1</v>
      </c>
      <c r="I475" s="8">
        <f t="shared" si="459"/>
        <v>1</v>
      </c>
      <c r="J475" s="8">
        <f t="shared" si="459"/>
        <v>1</v>
      </c>
      <c r="K475" s="8">
        <f>SUM(K476:K478)</f>
        <v>1</v>
      </c>
      <c r="L475" s="51"/>
      <c r="M475" s="107"/>
      <c r="N475" s="14"/>
      <c r="O475" s="14"/>
      <c r="P475" s="44"/>
    </row>
    <row r="476" spans="1:16" x14ac:dyDescent="0.2">
      <c r="A476" s="62" t="s">
        <v>99</v>
      </c>
      <c r="B476" s="63">
        <f t="shared" ref="B476:C476" si="460">B460/B$459</f>
        <v>0.74031674880507192</v>
      </c>
      <c r="C476" s="63">
        <f t="shared" si="460"/>
        <v>0.70874476668950293</v>
      </c>
      <c r="D476" s="63">
        <f>D460/D$459</f>
        <v>0.68402263966703536</v>
      </c>
      <c r="E476" s="63">
        <f t="shared" ref="E476:K476" si="461">E460/E$459</f>
        <v>0.64227493831842208</v>
      </c>
      <c r="F476" s="63">
        <f t="shared" si="461"/>
        <v>0.58432606497796169</v>
      </c>
      <c r="G476" s="63">
        <f t="shared" si="461"/>
        <v>0.60693602174145234</v>
      </c>
      <c r="H476" s="63">
        <f t="shared" si="461"/>
        <v>0.58042714968625075</v>
      </c>
      <c r="I476" s="63">
        <f t="shared" si="461"/>
        <v>0.56757421363089755</v>
      </c>
      <c r="J476" s="63">
        <f t="shared" si="461"/>
        <v>0.55792998495782031</v>
      </c>
      <c r="K476" s="63">
        <f t="shared" si="461"/>
        <v>0.53025549548315432</v>
      </c>
      <c r="L476" s="65"/>
      <c r="M476" s="104">
        <f t="shared" ref="M476:M478" si="462">IFERROR((K476-J476),"n/a")</f>
        <v>-2.7674489474665998E-2</v>
      </c>
      <c r="N476" s="61">
        <f t="shared" ref="N476:N478" si="463">IFERROR((K476-G476)/G476,"n/a")</f>
        <v>-0.12634037775230786</v>
      </c>
      <c r="O476" s="61">
        <f t="shared" ref="O476:O478" si="464">IFERROR((K476-B476)/B476,"n/a")</f>
        <v>-0.28374510459336844</v>
      </c>
      <c r="P476" s="94"/>
    </row>
    <row r="477" spans="1:16" x14ac:dyDescent="0.2">
      <c r="A477" s="7" t="s">
        <v>118</v>
      </c>
      <c r="B477" s="10">
        <f t="shared" ref="B477:C477" si="465">SUM(B461,B462,B463:B464,B466)/B$459</f>
        <v>7.6583744025359723E-2</v>
      </c>
      <c r="C477" s="10">
        <f t="shared" si="465"/>
        <v>7.1657151556671989E-2</v>
      </c>
      <c r="D477" s="10">
        <f>SUM(D461,D462,D463:D464,D466)/D$459</f>
        <v>8.3479251492584547E-2</v>
      </c>
      <c r="E477" s="10">
        <f t="shared" ref="E477:K477" si="466">SUM(E461,E462,E463:E464,E466)/E$459</f>
        <v>9.2482572320772297E-2</v>
      </c>
      <c r="F477" s="10">
        <f t="shared" si="466"/>
        <v>9.8379769906155212E-2</v>
      </c>
      <c r="G477" s="10">
        <f t="shared" si="466"/>
        <v>9.6445058922658825E-2</v>
      </c>
      <c r="H477" s="10">
        <f t="shared" si="466"/>
        <v>0.10533136424563776</v>
      </c>
      <c r="I477" s="10">
        <f t="shared" si="466"/>
        <v>0.11406362924822244</v>
      </c>
      <c r="J477" s="10">
        <f t="shared" si="466"/>
        <v>0.11114792649564129</v>
      </c>
      <c r="K477" s="10">
        <f t="shared" si="466"/>
        <v>0.13400149196616423</v>
      </c>
      <c r="L477" s="27"/>
      <c r="M477" s="103">
        <f t="shared" si="462"/>
        <v>2.2853565470522946E-2</v>
      </c>
      <c r="N477" s="14">
        <f t="shared" si="463"/>
        <v>0.38940753899712627</v>
      </c>
      <c r="O477" s="14">
        <f t="shared" si="464"/>
        <v>0.74973806349545091</v>
      </c>
      <c r="P477" s="44"/>
    </row>
    <row r="478" spans="1:16" x14ac:dyDescent="0.2">
      <c r="A478" s="62" t="s">
        <v>119</v>
      </c>
      <c r="B478" s="63">
        <f t="shared" ref="B478:C478" si="467">B465/B$459</f>
        <v>0.18309950716956833</v>
      </c>
      <c r="C478" s="63">
        <f t="shared" si="467"/>
        <v>0.21959808175382509</v>
      </c>
      <c r="D478" s="63">
        <f>D465/D$459</f>
        <v>0.23249810884038011</v>
      </c>
      <c r="E478" s="63">
        <f t="shared" ref="E478:K478" si="468">E465/E$459</f>
        <v>0.26524248936080563</v>
      </c>
      <c r="F478" s="63">
        <f t="shared" si="468"/>
        <v>0.31729416511588304</v>
      </c>
      <c r="G478" s="63">
        <f t="shared" si="468"/>
        <v>0.2966189193358888</v>
      </c>
      <c r="H478" s="63">
        <f t="shared" si="468"/>
        <v>0.31424148606811148</v>
      </c>
      <c r="I478" s="63">
        <f t="shared" si="468"/>
        <v>0.31836215712087995</v>
      </c>
      <c r="J478" s="63">
        <f t="shared" si="468"/>
        <v>0.33092208854653837</v>
      </c>
      <c r="K478" s="63">
        <f t="shared" si="468"/>
        <v>0.33574301255068145</v>
      </c>
      <c r="L478" s="65"/>
      <c r="M478" s="104">
        <f t="shared" si="462"/>
        <v>4.820924004143079E-3</v>
      </c>
      <c r="N478" s="61">
        <f t="shared" si="463"/>
        <v>0.13190019470905312</v>
      </c>
      <c r="O478" s="61">
        <f t="shared" si="464"/>
        <v>0.83366420664229357</v>
      </c>
      <c r="P478" s="94"/>
    </row>
    <row r="479" spans="1:16" x14ac:dyDescent="0.2">
      <c r="A479" s="7"/>
      <c r="B479" s="7"/>
      <c r="C479" s="7"/>
      <c r="D479" s="10"/>
      <c r="E479" s="10"/>
      <c r="F479" s="10"/>
      <c r="G479" s="10"/>
      <c r="H479" s="10"/>
      <c r="I479" s="10"/>
      <c r="J479" s="10"/>
      <c r="K479" s="10"/>
      <c r="L479" s="34"/>
      <c r="M479" s="14"/>
      <c r="N479" s="14"/>
      <c r="O479" s="14"/>
    </row>
    <row r="480" spans="1:16" ht="18" x14ac:dyDescent="0.4">
      <c r="A480" s="1" t="s">
        <v>96</v>
      </c>
    </row>
    <row r="481" spans="1:16" ht="12.65" customHeight="1" x14ac:dyDescent="0.25">
      <c r="A481" s="2"/>
      <c r="B481" s="55" t="s">
        <v>150</v>
      </c>
      <c r="C481" s="55"/>
      <c r="D481" s="3"/>
      <c r="E481" s="3"/>
      <c r="F481" s="3"/>
      <c r="G481" s="3"/>
      <c r="H481" s="3"/>
      <c r="I481" s="3"/>
      <c r="J481" s="3"/>
      <c r="K481" s="3"/>
      <c r="L481" s="25" t="s">
        <v>52</v>
      </c>
      <c r="M481" s="101" t="s">
        <v>158</v>
      </c>
      <c r="N481" s="3" t="str">
        <f>N$4</f>
        <v>pct chg 5/10 year</v>
      </c>
      <c r="O481" s="3"/>
      <c r="P481" s="87" t="str">
        <f>P$4</f>
        <v>10yr</v>
      </c>
    </row>
    <row r="482" spans="1:16" ht="10.5" x14ac:dyDescent="0.25">
      <c r="A482" s="4" t="s">
        <v>0</v>
      </c>
      <c r="B482" s="56">
        <f>B$5</f>
        <v>2017</v>
      </c>
      <c r="C482" s="56">
        <f t="shared" ref="C482:K482" si="469">C$5</f>
        <v>2018</v>
      </c>
      <c r="D482" s="56">
        <f t="shared" si="469"/>
        <v>2019</v>
      </c>
      <c r="E482" s="56" t="str">
        <f t="shared" si="469"/>
        <v>2020^</v>
      </c>
      <c r="F482" s="56">
        <f t="shared" si="469"/>
        <v>2021</v>
      </c>
      <c r="G482" s="56">
        <f t="shared" si="469"/>
        <v>2022</v>
      </c>
      <c r="H482" s="56">
        <f t="shared" si="469"/>
        <v>2023</v>
      </c>
      <c r="I482" s="56">
        <f t="shared" si="469"/>
        <v>2024</v>
      </c>
      <c r="J482" s="56">
        <f t="shared" si="469"/>
        <v>2025</v>
      </c>
      <c r="K482" s="56">
        <f t="shared" si="469"/>
        <v>2026</v>
      </c>
      <c r="L482" s="91" t="str">
        <f>L$5</f>
        <v>2025 to 2026</v>
      </c>
      <c r="M482" s="102"/>
      <c r="N482" s="92" t="str">
        <f>N$5</f>
        <v>2022-26</v>
      </c>
      <c r="O482" s="26" t="str">
        <f>O$5</f>
        <v>2017-26</v>
      </c>
      <c r="P482" s="56" t="str">
        <f>P$5</f>
        <v>trend</v>
      </c>
    </row>
    <row r="483" spans="1:16" ht="12.65" customHeight="1" x14ac:dyDescent="0.2">
      <c r="A483" s="7" t="s">
        <v>146</v>
      </c>
      <c r="B483" s="42">
        <v>419</v>
      </c>
      <c r="C483" s="42">
        <v>577</v>
      </c>
      <c r="D483" s="42">
        <v>700</v>
      </c>
      <c r="E483" s="42">
        <v>701</v>
      </c>
      <c r="F483" s="42">
        <v>853</v>
      </c>
      <c r="G483" s="42">
        <v>787</v>
      </c>
      <c r="H483" s="42">
        <v>820</v>
      </c>
      <c r="I483" s="42">
        <v>808</v>
      </c>
      <c r="J483" s="42">
        <v>789</v>
      </c>
      <c r="K483" s="42">
        <v>785</v>
      </c>
      <c r="L483" s="27">
        <f t="shared" ref="L483:L488" si="470">K483-J483</f>
        <v>-4</v>
      </c>
      <c r="M483" s="106">
        <f t="shared" ref="M483:M488" si="471">IFERROR((K483-J483)/J483,"n/a")</f>
        <v>-5.0697084917617234E-3</v>
      </c>
      <c r="N483" s="24">
        <f t="shared" ref="N483:N488" si="472">IFERROR((K483-G483)/G483,"n/a")</f>
        <v>-2.5412960609911056E-3</v>
      </c>
      <c r="O483" s="24">
        <f t="shared" ref="O483:O488" si="473">IFERROR((K483-B483)/B483,"n/a")</f>
        <v>0.87350835322195708</v>
      </c>
      <c r="P483" s="44"/>
    </row>
    <row r="484" spans="1:16" x14ac:dyDescent="0.2">
      <c r="A484" s="62" t="s">
        <v>62</v>
      </c>
      <c r="B484" s="69">
        <v>29573.5</v>
      </c>
      <c r="C484" s="69">
        <v>36060.75</v>
      </c>
      <c r="D484" s="69">
        <v>38572.25</v>
      </c>
      <c r="E484" s="69">
        <v>42491.25</v>
      </c>
      <c r="F484" s="69">
        <v>51704.75</v>
      </c>
      <c r="G484" s="69">
        <v>49988</v>
      </c>
      <c r="H484" s="69">
        <v>52983</v>
      </c>
      <c r="I484" s="69">
        <v>53081</v>
      </c>
      <c r="J484" s="69">
        <v>56429</v>
      </c>
      <c r="K484" s="69">
        <v>56371</v>
      </c>
      <c r="L484" s="65">
        <f>K484-J484</f>
        <v>-58</v>
      </c>
      <c r="M484" s="104">
        <f>IFERROR((K484-J484)/J484,"n/a")</f>
        <v>-1.0278402948838362E-3</v>
      </c>
      <c r="N484" s="61">
        <f t="shared" si="472"/>
        <v>0.12769064575498121</v>
      </c>
      <c r="O484" s="61">
        <f t="shared" si="473"/>
        <v>0.90613217914687139</v>
      </c>
      <c r="P484" s="94"/>
    </row>
    <row r="485" spans="1:16" x14ac:dyDescent="0.2">
      <c r="A485" s="7" t="s">
        <v>63</v>
      </c>
      <c r="B485" s="41">
        <v>10938</v>
      </c>
      <c r="C485" s="41">
        <v>14452</v>
      </c>
      <c r="D485" s="41">
        <v>15061</v>
      </c>
      <c r="E485" s="41">
        <v>16212</v>
      </c>
      <c r="F485" s="41">
        <v>19633</v>
      </c>
      <c r="G485" s="41">
        <v>19076</v>
      </c>
      <c r="H485" s="41">
        <v>20402</v>
      </c>
      <c r="I485" s="41">
        <v>20845</v>
      </c>
      <c r="J485" s="41">
        <v>22360</v>
      </c>
      <c r="K485" s="41">
        <v>21655</v>
      </c>
      <c r="L485" s="27">
        <f t="shared" si="470"/>
        <v>-705</v>
      </c>
      <c r="M485" s="103">
        <f t="shared" si="471"/>
        <v>-3.1529516994633272E-2</v>
      </c>
      <c r="N485" s="14">
        <f t="shared" si="472"/>
        <v>0.13519605787376809</v>
      </c>
      <c r="O485" s="14">
        <f t="shared" si="473"/>
        <v>0.97979520936185771</v>
      </c>
      <c r="P485" s="44"/>
    </row>
    <row r="486" spans="1:16" ht="12" x14ac:dyDescent="0.2">
      <c r="A486" s="62" t="s">
        <v>87</v>
      </c>
      <c r="B486" s="69">
        <v>2554.42</v>
      </c>
      <c r="C486" s="69">
        <v>3108.44</v>
      </c>
      <c r="D486" s="69">
        <v>3327.49</v>
      </c>
      <c r="E486" s="69">
        <v>3687.25</v>
      </c>
      <c r="F486" s="69">
        <v>4526.58</v>
      </c>
      <c r="G486" s="69">
        <v>4355.1000000000004</v>
      </c>
      <c r="H486" s="69">
        <v>4619.07</v>
      </c>
      <c r="I486" s="69">
        <v>4636.54</v>
      </c>
      <c r="J486" s="69">
        <v>4947.17</v>
      </c>
      <c r="K486" s="69">
        <v>4927.97</v>
      </c>
      <c r="L486" s="65">
        <f t="shared" si="470"/>
        <v>-19.199999999999818</v>
      </c>
      <c r="M486" s="104">
        <f t="shared" si="471"/>
        <v>-3.8810067169714841E-3</v>
      </c>
      <c r="N486" s="61">
        <f t="shared" si="472"/>
        <v>0.13154003352391447</v>
      </c>
      <c r="O486" s="61">
        <f t="shared" si="473"/>
        <v>0.92919331981428277</v>
      </c>
      <c r="P486" s="94"/>
    </row>
    <row r="487" spans="1:16" x14ac:dyDescent="0.2">
      <c r="A487" s="7" t="s">
        <v>88</v>
      </c>
      <c r="B487" s="41">
        <v>2194.58</v>
      </c>
      <c r="C487" s="41">
        <v>2694.75</v>
      </c>
      <c r="D487" s="41">
        <v>2874.96</v>
      </c>
      <c r="E487" s="41">
        <v>3102</v>
      </c>
      <c r="F487" s="41">
        <v>3655.17</v>
      </c>
      <c r="G487" s="41">
        <v>3597.38</v>
      </c>
      <c r="H487" s="41">
        <v>3803.79</v>
      </c>
      <c r="I487" s="41">
        <v>3784.04</v>
      </c>
      <c r="J487" s="41">
        <v>3968.17</v>
      </c>
      <c r="K487" s="41">
        <v>4006.42</v>
      </c>
      <c r="L487" s="27">
        <f t="shared" si="470"/>
        <v>38.25</v>
      </c>
      <c r="M487" s="103">
        <f t="shared" si="471"/>
        <v>9.6392039655559102E-3</v>
      </c>
      <c r="N487" s="14">
        <f t="shared" si="472"/>
        <v>0.11370497417565004</v>
      </c>
      <c r="O487" s="14">
        <f t="shared" si="473"/>
        <v>0.82559760865404774</v>
      </c>
      <c r="P487" s="44"/>
    </row>
    <row r="488" spans="1:16" x14ac:dyDescent="0.2">
      <c r="A488" s="62" t="s">
        <v>89</v>
      </c>
      <c r="B488" s="69">
        <v>359.83</v>
      </c>
      <c r="C488" s="69">
        <v>413.69</v>
      </c>
      <c r="D488" s="69">
        <v>452.53</v>
      </c>
      <c r="E488" s="69">
        <v>585.25</v>
      </c>
      <c r="F488" s="69">
        <v>871.42</v>
      </c>
      <c r="G488" s="69">
        <v>757.72</v>
      </c>
      <c r="H488" s="69">
        <v>815.28</v>
      </c>
      <c r="I488" s="69">
        <v>852.5</v>
      </c>
      <c r="J488" s="69">
        <v>979</v>
      </c>
      <c r="K488" s="69">
        <v>921.56</v>
      </c>
      <c r="L488" s="65">
        <f t="shared" si="470"/>
        <v>-57.440000000000055</v>
      </c>
      <c r="M488" s="104">
        <f t="shared" si="471"/>
        <v>-5.8672114402451535E-2</v>
      </c>
      <c r="N488" s="61">
        <f t="shared" si="472"/>
        <v>0.21622763025919853</v>
      </c>
      <c r="O488" s="61">
        <f t="shared" si="473"/>
        <v>1.5610982964177529</v>
      </c>
      <c r="P488" s="94"/>
    </row>
    <row r="489" spans="1:16" ht="14.25" customHeight="1" x14ac:dyDescent="0.2">
      <c r="A489" s="22" t="s">
        <v>33</v>
      </c>
    </row>
    <row r="490" spans="1:16" ht="10.5" x14ac:dyDescent="0.25">
      <c r="A490" s="2" t="s">
        <v>145</v>
      </c>
    </row>
    <row r="491" spans="1:16" x14ac:dyDescent="0.2">
      <c r="A491" s="97"/>
      <c r="B491" s="63">
        <f t="shared" ref="B491:K491" si="474">B484/B$6</f>
        <v>0.18309950716956833</v>
      </c>
      <c r="C491" s="63">
        <f t="shared" si="474"/>
        <v>0.21959808175382509</v>
      </c>
      <c r="D491" s="63">
        <f t="shared" si="474"/>
        <v>0.23249810884038011</v>
      </c>
      <c r="E491" s="63">
        <f t="shared" si="474"/>
        <v>0.26524248936080563</v>
      </c>
      <c r="F491" s="63">
        <f t="shared" si="474"/>
        <v>0.31729416511588304</v>
      </c>
      <c r="G491" s="63">
        <f t="shared" si="474"/>
        <v>0.2966189193358888</v>
      </c>
      <c r="H491" s="63">
        <f t="shared" si="474"/>
        <v>0.31422471310381639</v>
      </c>
      <c r="I491" s="63">
        <f t="shared" si="474"/>
        <v>0.31835642893342408</v>
      </c>
      <c r="J491" s="63">
        <f t="shared" si="474"/>
        <v>0.33092208854653837</v>
      </c>
      <c r="K491" s="63">
        <f t="shared" si="474"/>
        <v>0.33574301255068145</v>
      </c>
      <c r="L491" s="68"/>
      <c r="M491" s="61">
        <f>IFERROR((K491-J491)/J491,"n/a")</f>
        <v>1.4568154169814811E-2</v>
      </c>
      <c r="N491" s="61">
        <f>IFERROR((K491-G491)/G491,"n/a")</f>
        <v>0.13190019470905312</v>
      </c>
      <c r="O491" s="61">
        <f t="shared" ref="O491" si="475">IFERROR((K491-B491)/B491,"n/a")</f>
        <v>0.83366420664229357</v>
      </c>
      <c r="P491" s="94"/>
    </row>
    <row r="493" spans="1:16" ht="18" x14ac:dyDescent="0.4">
      <c r="A493" s="1" t="s">
        <v>147</v>
      </c>
    </row>
    <row r="494" spans="1:16" ht="12.65" customHeight="1" x14ac:dyDescent="0.25">
      <c r="A494" s="2"/>
      <c r="B494" s="55" t="s">
        <v>150</v>
      </c>
      <c r="C494" s="55"/>
      <c r="D494" s="3"/>
      <c r="E494" s="3"/>
      <c r="F494" s="3"/>
      <c r="G494" s="3"/>
      <c r="H494" s="3"/>
      <c r="I494" s="3"/>
      <c r="J494" s="3"/>
      <c r="K494" s="3"/>
      <c r="L494" s="25" t="s">
        <v>52</v>
      </c>
      <c r="M494" s="101" t="s">
        <v>158</v>
      </c>
      <c r="N494" s="3" t="str">
        <f>N$4</f>
        <v>pct chg 5/10 year</v>
      </c>
      <c r="O494" s="3"/>
      <c r="P494" s="87" t="str">
        <f>P$4</f>
        <v>10yr</v>
      </c>
    </row>
    <row r="495" spans="1:16" ht="10.5" x14ac:dyDescent="0.25">
      <c r="A495" s="4" t="s">
        <v>0</v>
      </c>
      <c r="B495" s="56">
        <f>B$5</f>
        <v>2017</v>
      </c>
      <c r="C495" s="56">
        <f t="shared" ref="C495:K495" si="476">C$5</f>
        <v>2018</v>
      </c>
      <c r="D495" s="56">
        <f t="shared" si="476"/>
        <v>2019</v>
      </c>
      <c r="E495" s="56" t="str">
        <f t="shared" si="476"/>
        <v>2020^</v>
      </c>
      <c r="F495" s="56">
        <f t="shared" si="476"/>
        <v>2021</v>
      </c>
      <c r="G495" s="56">
        <f t="shared" si="476"/>
        <v>2022</v>
      </c>
      <c r="H495" s="56">
        <f t="shared" si="476"/>
        <v>2023</v>
      </c>
      <c r="I495" s="56">
        <f t="shared" si="476"/>
        <v>2024</v>
      </c>
      <c r="J495" s="56">
        <f t="shared" si="476"/>
        <v>2025</v>
      </c>
      <c r="K495" s="56">
        <f t="shared" si="476"/>
        <v>2026</v>
      </c>
      <c r="L495" s="91" t="str">
        <f>L$5</f>
        <v>2025 to 2026</v>
      </c>
      <c r="M495" s="102"/>
      <c r="N495" s="92" t="str">
        <f>N$5</f>
        <v>2022-26</v>
      </c>
      <c r="O495" s="26" t="str">
        <f>O$5</f>
        <v>2017-26</v>
      </c>
      <c r="P495" s="56" t="str">
        <f>P$5</f>
        <v>trend</v>
      </c>
    </row>
    <row r="496" spans="1:16" ht="12.65" customHeight="1" x14ac:dyDescent="0.25">
      <c r="A496" s="5" t="s">
        <v>64</v>
      </c>
      <c r="B496" s="42">
        <v>419</v>
      </c>
      <c r="C496" s="42">
        <v>577</v>
      </c>
      <c r="D496" s="42">
        <v>700</v>
      </c>
      <c r="E496" s="42">
        <v>701</v>
      </c>
      <c r="F496" s="42">
        <v>853</v>
      </c>
      <c r="G496" s="42">
        <v>787</v>
      </c>
      <c r="H496" s="42">
        <v>820</v>
      </c>
      <c r="I496" s="42">
        <v>808</v>
      </c>
      <c r="J496" s="42">
        <v>789</v>
      </c>
      <c r="K496" s="42">
        <v>785</v>
      </c>
      <c r="L496" s="27">
        <f t="shared" ref="L496:L506" si="477">K496-J496</f>
        <v>-4</v>
      </c>
      <c r="M496" s="106">
        <f t="shared" ref="M496:M506" si="478">IFERROR((K496-J496)/J496,"n/a")</f>
        <v>-5.0697084917617234E-3</v>
      </c>
      <c r="N496" s="24">
        <f t="shared" ref="N496:N506" si="479">IFERROR((K496-G496)/G496,"n/a")</f>
        <v>-2.5412960609911056E-3</v>
      </c>
      <c r="O496" s="24">
        <f t="shared" ref="O496:O506" si="480">IFERROR((K496-B496)/B496,"n/a")</f>
        <v>0.87350835322195708</v>
      </c>
      <c r="P496" s="44"/>
    </row>
    <row r="497" spans="1:16" x14ac:dyDescent="0.2">
      <c r="A497" s="62" t="s">
        <v>1</v>
      </c>
      <c r="B497" s="72">
        <v>92</v>
      </c>
      <c r="C497" s="72">
        <v>125</v>
      </c>
      <c r="D497" s="72">
        <v>137</v>
      </c>
      <c r="E497" s="72">
        <v>148</v>
      </c>
      <c r="F497" s="72">
        <v>154</v>
      </c>
      <c r="G497" s="72">
        <v>129</v>
      </c>
      <c r="H497" s="72">
        <v>129</v>
      </c>
      <c r="I497" s="72">
        <v>136</v>
      </c>
      <c r="J497" s="72">
        <v>130</v>
      </c>
      <c r="K497" s="72">
        <v>130</v>
      </c>
      <c r="L497" s="65">
        <f t="shared" si="477"/>
        <v>0</v>
      </c>
      <c r="M497" s="104">
        <f t="shared" si="478"/>
        <v>0</v>
      </c>
      <c r="N497" s="61">
        <f t="shared" si="479"/>
        <v>7.7519379844961239E-3</v>
      </c>
      <c r="O497" s="61">
        <f t="shared" si="480"/>
        <v>0.41304347826086957</v>
      </c>
      <c r="P497" s="94"/>
    </row>
    <row r="498" spans="1:16" x14ac:dyDescent="0.2">
      <c r="A498" s="7" t="s">
        <v>173</v>
      </c>
      <c r="B498" s="42">
        <v>47</v>
      </c>
      <c r="C498" s="42">
        <v>122</v>
      </c>
      <c r="D498" s="42">
        <v>168</v>
      </c>
      <c r="E498" s="42">
        <v>184</v>
      </c>
      <c r="F498" s="42">
        <v>256</v>
      </c>
      <c r="G498" s="42">
        <v>258</v>
      </c>
      <c r="H498" s="42">
        <v>292</v>
      </c>
      <c r="I498" s="42">
        <v>301</v>
      </c>
      <c r="J498" s="42">
        <v>298</v>
      </c>
      <c r="K498" s="42">
        <v>288</v>
      </c>
      <c r="L498" s="27">
        <f t="shared" si="477"/>
        <v>-10</v>
      </c>
      <c r="M498" s="103">
        <f t="shared" si="478"/>
        <v>-3.3557046979865772E-2</v>
      </c>
      <c r="N498" s="14">
        <f t="shared" si="479"/>
        <v>0.11627906976744186</v>
      </c>
      <c r="O498" s="14">
        <f t="shared" si="480"/>
        <v>5.1276595744680851</v>
      </c>
      <c r="P498" s="44"/>
    </row>
    <row r="499" spans="1:16" x14ac:dyDescent="0.2">
      <c r="A499" s="62" t="s">
        <v>2</v>
      </c>
      <c r="B499" s="72">
        <v>6</v>
      </c>
      <c r="C499" s="72">
        <v>19</v>
      </c>
      <c r="D499" s="72">
        <v>20</v>
      </c>
      <c r="E499" s="72">
        <v>18</v>
      </c>
      <c r="F499" s="72">
        <v>22</v>
      </c>
      <c r="G499" s="72">
        <v>20</v>
      </c>
      <c r="H499" s="72">
        <v>14</v>
      </c>
      <c r="I499" s="72">
        <v>16</v>
      </c>
      <c r="J499" s="72">
        <v>11</v>
      </c>
      <c r="K499" s="72">
        <v>15</v>
      </c>
      <c r="L499" s="65">
        <f t="shared" si="477"/>
        <v>4</v>
      </c>
      <c r="M499" s="104">
        <f t="shared" si="478"/>
        <v>0.36363636363636365</v>
      </c>
      <c r="N499" s="61">
        <f t="shared" si="479"/>
        <v>-0.25</v>
      </c>
      <c r="O499" s="61">
        <f t="shared" si="480"/>
        <v>1.5</v>
      </c>
      <c r="P499" s="94"/>
    </row>
    <row r="500" spans="1:16" x14ac:dyDescent="0.2">
      <c r="A500" s="7" t="s">
        <v>3</v>
      </c>
      <c r="B500" s="42">
        <v>17</v>
      </c>
      <c r="C500" s="42">
        <v>17</v>
      </c>
      <c r="D500" s="42">
        <v>18</v>
      </c>
      <c r="E500" s="42">
        <v>17</v>
      </c>
      <c r="F500" s="42">
        <v>27</v>
      </c>
      <c r="G500" s="42">
        <v>28</v>
      </c>
      <c r="H500" s="42">
        <v>25</v>
      </c>
      <c r="I500" s="42">
        <v>24</v>
      </c>
      <c r="J500" s="42">
        <v>25</v>
      </c>
      <c r="K500" s="42">
        <v>23</v>
      </c>
      <c r="L500" s="27">
        <f t="shared" si="477"/>
        <v>-2</v>
      </c>
      <c r="M500" s="103">
        <f t="shared" si="478"/>
        <v>-0.08</v>
      </c>
      <c r="N500" s="14">
        <f t="shared" si="479"/>
        <v>-0.17857142857142858</v>
      </c>
      <c r="O500" s="14">
        <f t="shared" si="480"/>
        <v>0.35294117647058826</v>
      </c>
      <c r="P500" s="44"/>
    </row>
    <row r="501" spans="1:16" x14ac:dyDescent="0.2">
      <c r="A501" s="62" t="s">
        <v>5</v>
      </c>
      <c r="B501" s="72">
        <v>96</v>
      </c>
      <c r="C501" s="72">
        <v>116</v>
      </c>
      <c r="D501" s="72">
        <v>133</v>
      </c>
      <c r="E501" s="72">
        <v>123</v>
      </c>
      <c r="F501" s="72">
        <v>119</v>
      </c>
      <c r="G501" s="72">
        <v>131</v>
      </c>
      <c r="H501" s="72">
        <v>132</v>
      </c>
      <c r="I501" s="72">
        <v>116</v>
      </c>
      <c r="J501" s="72">
        <v>120</v>
      </c>
      <c r="K501" s="72">
        <v>108</v>
      </c>
      <c r="L501" s="65">
        <f t="shared" si="477"/>
        <v>-12</v>
      </c>
      <c r="M501" s="104">
        <f t="shared" si="478"/>
        <v>-0.1</v>
      </c>
      <c r="N501" s="61">
        <f t="shared" si="479"/>
        <v>-0.17557251908396945</v>
      </c>
      <c r="O501" s="61">
        <f t="shared" si="480"/>
        <v>0.125</v>
      </c>
      <c r="P501" s="94"/>
    </row>
    <row r="502" spans="1:16" x14ac:dyDescent="0.2">
      <c r="A502" s="7" t="s">
        <v>4</v>
      </c>
      <c r="B502" s="42">
        <v>54</v>
      </c>
      <c r="C502" s="42">
        <v>55</v>
      </c>
      <c r="D502" s="42">
        <v>73</v>
      </c>
      <c r="E502" s="42">
        <v>73</v>
      </c>
      <c r="F502" s="42">
        <v>83</v>
      </c>
      <c r="G502" s="42">
        <v>74</v>
      </c>
      <c r="H502" s="42">
        <v>84</v>
      </c>
      <c r="I502" s="42">
        <v>74</v>
      </c>
      <c r="J502" s="42">
        <v>59</v>
      </c>
      <c r="K502" s="42">
        <v>65</v>
      </c>
      <c r="L502" s="27">
        <f t="shared" si="477"/>
        <v>6</v>
      </c>
      <c r="M502" s="103">
        <f t="shared" si="478"/>
        <v>0.10169491525423729</v>
      </c>
      <c r="N502" s="14">
        <f t="shared" si="479"/>
        <v>-0.12162162162162163</v>
      </c>
      <c r="O502" s="14">
        <f t="shared" si="480"/>
        <v>0.20370370370370369</v>
      </c>
      <c r="P502" s="44"/>
    </row>
    <row r="503" spans="1:16" x14ac:dyDescent="0.2">
      <c r="A503" s="62" t="s">
        <v>42</v>
      </c>
      <c r="B503" s="72">
        <v>25</v>
      </c>
      <c r="C503" s="72">
        <v>30</v>
      </c>
      <c r="D503" s="72">
        <v>32</v>
      </c>
      <c r="E503" s="72">
        <v>30</v>
      </c>
      <c r="F503" s="72">
        <v>40</v>
      </c>
      <c r="G503" s="72">
        <v>17</v>
      </c>
      <c r="H503" s="72">
        <v>19</v>
      </c>
      <c r="I503" s="72">
        <v>20</v>
      </c>
      <c r="J503" s="72">
        <v>21</v>
      </c>
      <c r="K503" s="72">
        <v>18</v>
      </c>
      <c r="L503" s="65">
        <f t="shared" si="477"/>
        <v>-3</v>
      </c>
      <c r="M503" s="104">
        <f t="shared" si="478"/>
        <v>-0.14285714285714285</v>
      </c>
      <c r="N503" s="61">
        <f t="shared" si="479"/>
        <v>5.8823529411764705E-2</v>
      </c>
      <c r="O503" s="61">
        <f t="shared" si="480"/>
        <v>-0.28000000000000003</v>
      </c>
      <c r="P503" s="94"/>
    </row>
    <row r="504" spans="1:16" x14ac:dyDescent="0.2">
      <c r="A504" s="7" t="s">
        <v>6</v>
      </c>
      <c r="B504" s="42">
        <v>75</v>
      </c>
      <c r="C504" s="42">
        <v>81</v>
      </c>
      <c r="D504" s="42">
        <v>95</v>
      </c>
      <c r="E504" s="42">
        <v>101</v>
      </c>
      <c r="F504" s="42">
        <v>143</v>
      </c>
      <c r="G504" s="42">
        <v>122</v>
      </c>
      <c r="H504" s="42">
        <v>116</v>
      </c>
      <c r="I504" s="42">
        <v>109</v>
      </c>
      <c r="J504" s="42">
        <v>116</v>
      </c>
      <c r="K504" s="42">
        <v>130</v>
      </c>
      <c r="L504" s="27">
        <f t="shared" si="477"/>
        <v>14</v>
      </c>
      <c r="M504" s="103">
        <f t="shared" si="478"/>
        <v>0.1206896551724138</v>
      </c>
      <c r="N504" s="14">
        <f t="shared" si="479"/>
        <v>6.5573770491803282E-2</v>
      </c>
      <c r="O504" s="14">
        <f t="shared" si="480"/>
        <v>0.73333333333333328</v>
      </c>
      <c r="P504" s="44"/>
    </row>
    <row r="505" spans="1:16" ht="12" x14ac:dyDescent="0.2">
      <c r="A505" s="62" t="s">
        <v>27</v>
      </c>
      <c r="B505" s="72">
        <v>6</v>
      </c>
      <c r="C505" s="72">
        <v>11</v>
      </c>
      <c r="D505" s="72">
        <v>20</v>
      </c>
      <c r="E505" s="72">
        <v>2</v>
      </c>
      <c r="F505" s="72">
        <v>2</v>
      </c>
      <c r="G505" s="72">
        <v>2</v>
      </c>
      <c r="H505" s="72">
        <v>2</v>
      </c>
      <c r="I505" s="72">
        <v>2</v>
      </c>
      <c r="J505" s="72">
        <v>2</v>
      </c>
      <c r="K505" s="72">
        <v>2</v>
      </c>
      <c r="L505" s="65">
        <f t="shared" si="477"/>
        <v>0</v>
      </c>
      <c r="M505" s="104">
        <f t="shared" si="478"/>
        <v>0</v>
      </c>
      <c r="N505" s="61">
        <f t="shared" si="479"/>
        <v>0</v>
      </c>
      <c r="O505" s="61">
        <f t="shared" si="480"/>
        <v>-0.66666666666666663</v>
      </c>
      <c r="P505" s="94"/>
    </row>
    <row r="506" spans="1:16" x14ac:dyDescent="0.2">
      <c r="A506" s="45" t="s">
        <v>107</v>
      </c>
      <c r="B506" s="42">
        <v>1</v>
      </c>
      <c r="C506" s="42">
        <v>1</v>
      </c>
      <c r="D506" s="42">
        <v>4</v>
      </c>
      <c r="E506" s="42">
        <v>5</v>
      </c>
      <c r="F506" s="42">
        <v>7</v>
      </c>
      <c r="G506" s="42">
        <v>6</v>
      </c>
      <c r="H506" s="42">
        <v>7</v>
      </c>
      <c r="I506" s="42">
        <v>10</v>
      </c>
      <c r="J506" s="42">
        <v>7</v>
      </c>
      <c r="K506" s="42">
        <v>6</v>
      </c>
      <c r="L506" s="27">
        <f t="shared" si="477"/>
        <v>-1</v>
      </c>
      <c r="M506" s="103">
        <f t="shared" si="478"/>
        <v>-0.14285714285714285</v>
      </c>
      <c r="N506" s="14">
        <f t="shared" si="479"/>
        <v>0</v>
      </c>
      <c r="O506" s="14">
        <f t="shared" si="480"/>
        <v>5</v>
      </c>
      <c r="P506" s="44"/>
    </row>
    <row r="507" spans="1:16" ht="10.5" x14ac:dyDescent="0.25">
      <c r="B507" s="8">
        <f t="shared" ref="B507:E507" si="481">SUM(B508:B517)</f>
        <v>1</v>
      </c>
      <c r="C507" s="8">
        <f t="shared" si="481"/>
        <v>0.99999999999999989</v>
      </c>
      <c r="D507" s="8">
        <f t="shared" si="481"/>
        <v>0.99999999999999989</v>
      </c>
      <c r="E507" s="8">
        <f t="shared" si="481"/>
        <v>0.99999999999999989</v>
      </c>
      <c r="F507" s="8">
        <f>SUM(F508:F517)</f>
        <v>1.0000000000000002</v>
      </c>
      <c r="G507" s="8">
        <f t="shared" ref="G507:K507" si="482">SUM(G508:G517)</f>
        <v>0.99999999999999989</v>
      </c>
      <c r="H507" s="8">
        <f t="shared" si="482"/>
        <v>1</v>
      </c>
      <c r="I507" s="8">
        <f t="shared" si="482"/>
        <v>1</v>
      </c>
      <c r="J507" s="8">
        <f t="shared" si="482"/>
        <v>1</v>
      </c>
      <c r="K507" s="8">
        <f t="shared" si="482"/>
        <v>0.99999999999999989</v>
      </c>
      <c r="L507" s="51"/>
      <c r="M507" s="105"/>
      <c r="N507" s="15" t="s">
        <v>53</v>
      </c>
      <c r="O507" s="15"/>
    </row>
    <row r="508" spans="1:16" x14ac:dyDescent="0.2">
      <c r="A508" s="62" t="s">
        <v>1</v>
      </c>
      <c r="B508" s="63">
        <f t="shared" ref="B508:E508" si="483">B497/B$496</f>
        <v>0.21957040572792363</v>
      </c>
      <c r="C508" s="63">
        <f t="shared" si="483"/>
        <v>0.21663778162911612</v>
      </c>
      <c r="D508" s="63">
        <f t="shared" si="483"/>
        <v>0.1957142857142857</v>
      </c>
      <c r="E508" s="63">
        <f t="shared" si="483"/>
        <v>0.21112696148359486</v>
      </c>
      <c r="F508" s="63">
        <f t="shared" ref="F508:K517" si="484">F497/F$496</f>
        <v>0.18053927315357562</v>
      </c>
      <c r="G508" s="63">
        <f t="shared" si="484"/>
        <v>0.16391359593392629</v>
      </c>
      <c r="H508" s="63">
        <f t="shared" si="484"/>
        <v>0.15731707317073171</v>
      </c>
      <c r="I508" s="63">
        <f t="shared" si="484"/>
        <v>0.16831683168316833</v>
      </c>
      <c r="J508" s="63">
        <f t="shared" si="484"/>
        <v>0.16476552598225602</v>
      </c>
      <c r="K508" s="63">
        <f t="shared" si="484"/>
        <v>0.16560509554140126</v>
      </c>
      <c r="L508" s="65"/>
      <c r="M508" s="104">
        <f t="shared" ref="M508:M517" si="485">IFERROR((K508-J508),"n/a")</f>
        <v>8.3956955914524234E-4</v>
      </c>
      <c r="N508" s="61">
        <f t="shared" ref="N508:N517" si="486">IFERROR((K508-G508)/G508,"n/a")</f>
        <v>1.0319458845603126E-2</v>
      </c>
      <c r="O508" s="61">
        <f t="shared" ref="O508:O517" si="487">IFERROR((K508-B508)/B508,"n/a")</f>
        <v>-0.24577679313209644</v>
      </c>
      <c r="P508" s="99"/>
    </row>
    <row r="509" spans="1:16" x14ac:dyDescent="0.2">
      <c r="A509" s="7" t="s">
        <v>173</v>
      </c>
      <c r="B509" s="10">
        <f t="shared" ref="B509:E509" si="488">B498/B$496</f>
        <v>0.11217183770883055</v>
      </c>
      <c r="C509" s="10">
        <f t="shared" si="488"/>
        <v>0.21143847487001732</v>
      </c>
      <c r="D509" s="10">
        <f t="shared" si="488"/>
        <v>0.24</v>
      </c>
      <c r="E509" s="10">
        <f t="shared" si="488"/>
        <v>0.26248216833095578</v>
      </c>
      <c r="F509" s="10">
        <f t="shared" si="484"/>
        <v>0.30011723329425555</v>
      </c>
      <c r="G509" s="10">
        <f t="shared" si="484"/>
        <v>0.32782719186785259</v>
      </c>
      <c r="H509" s="10">
        <f t="shared" si="484"/>
        <v>0.35609756097560974</v>
      </c>
      <c r="I509" s="10">
        <f t="shared" si="484"/>
        <v>0.37252475247524752</v>
      </c>
      <c r="J509" s="10">
        <f t="shared" si="484"/>
        <v>0.37769328263624841</v>
      </c>
      <c r="K509" s="10">
        <f t="shared" si="484"/>
        <v>0.36687898089171972</v>
      </c>
      <c r="L509" s="27"/>
      <c r="M509" s="103">
        <f t="shared" si="485"/>
        <v>-1.0814301744528687E-2</v>
      </c>
      <c r="N509" s="14">
        <f t="shared" si="486"/>
        <v>0.11912309287512959</v>
      </c>
      <c r="O509" s="14">
        <f t="shared" si="487"/>
        <v>2.2706870849708629</v>
      </c>
      <c r="P509" s="44"/>
    </row>
    <row r="510" spans="1:16" x14ac:dyDescent="0.2">
      <c r="A510" s="62" t="s">
        <v>2</v>
      </c>
      <c r="B510" s="63">
        <f t="shared" ref="B510:E510" si="489">B499/B$496</f>
        <v>1.4319809069212411E-2</v>
      </c>
      <c r="C510" s="63">
        <f t="shared" si="489"/>
        <v>3.292894280762565E-2</v>
      </c>
      <c r="D510" s="63">
        <f t="shared" si="489"/>
        <v>2.8571428571428571E-2</v>
      </c>
      <c r="E510" s="63">
        <f t="shared" si="489"/>
        <v>2.5677603423680456E-2</v>
      </c>
      <c r="F510" s="63">
        <f t="shared" si="484"/>
        <v>2.5791324736225089E-2</v>
      </c>
      <c r="G510" s="63">
        <f t="shared" si="484"/>
        <v>2.5412960609911054E-2</v>
      </c>
      <c r="H510" s="63">
        <f t="shared" si="484"/>
        <v>1.7073170731707318E-2</v>
      </c>
      <c r="I510" s="63">
        <f t="shared" si="484"/>
        <v>1.9801980198019802E-2</v>
      </c>
      <c r="J510" s="63">
        <f t="shared" si="484"/>
        <v>1.3941698352344741E-2</v>
      </c>
      <c r="K510" s="63">
        <f t="shared" si="484"/>
        <v>1.9108280254777069E-2</v>
      </c>
      <c r="L510" s="65"/>
      <c r="M510" s="104">
        <f t="shared" si="485"/>
        <v>5.1665819024323285E-3</v>
      </c>
      <c r="N510" s="61">
        <f t="shared" si="486"/>
        <v>-0.24808917197452229</v>
      </c>
      <c r="O510" s="61">
        <f t="shared" si="487"/>
        <v>0.3343949044585986</v>
      </c>
      <c r="P510" s="99"/>
    </row>
    <row r="511" spans="1:16" x14ac:dyDescent="0.2">
      <c r="A511" s="7" t="s">
        <v>3</v>
      </c>
      <c r="B511" s="10">
        <f t="shared" ref="B511:E511" si="490">B500/B$496</f>
        <v>4.0572792362768499E-2</v>
      </c>
      <c r="C511" s="10">
        <f t="shared" si="490"/>
        <v>2.9462738301559793E-2</v>
      </c>
      <c r="D511" s="10">
        <f t="shared" si="490"/>
        <v>2.5714285714285714E-2</v>
      </c>
      <c r="E511" s="10">
        <f t="shared" si="490"/>
        <v>2.4251069900142655E-2</v>
      </c>
      <c r="F511" s="10">
        <f t="shared" si="484"/>
        <v>3.1652989449003514E-2</v>
      </c>
      <c r="G511" s="10">
        <f t="shared" si="484"/>
        <v>3.5578144853875476E-2</v>
      </c>
      <c r="H511" s="10">
        <f t="shared" si="484"/>
        <v>3.048780487804878E-2</v>
      </c>
      <c r="I511" s="10">
        <f t="shared" si="484"/>
        <v>2.9702970297029702E-2</v>
      </c>
      <c r="J511" s="10">
        <f t="shared" si="484"/>
        <v>3.1685678073510776E-2</v>
      </c>
      <c r="K511" s="10">
        <f t="shared" si="484"/>
        <v>2.9299363057324841E-2</v>
      </c>
      <c r="L511" s="27"/>
      <c r="M511" s="103">
        <f t="shared" si="485"/>
        <v>-2.3863150161859345E-3</v>
      </c>
      <c r="N511" s="14">
        <f t="shared" si="486"/>
        <v>-0.17647861692447678</v>
      </c>
      <c r="O511" s="14">
        <f t="shared" si="487"/>
        <v>-0.27785687523417013</v>
      </c>
      <c r="P511" s="44"/>
    </row>
    <row r="512" spans="1:16" x14ac:dyDescent="0.2">
      <c r="A512" s="62" t="s">
        <v>5</v>
      </c>
      <c r="B512" s="63">
        <f t="shared" ref="B512:E512" si="491">B501/B$496</f>
        <v>0.22911694510739858</v>
      </c>
      <c r="C512" s="63">
        <f t="shared" si="491"/>
        <v>0.20103986135181975</v>
      </c>
      <c r="D512" s="63">
        <f t="shared" si="491"/>
        <v>0.19</v>
      </c>
      <c r="E512" s="63">
        <f t="shared" si="491"/>
        <v>0.17546362339514979</v>
      </c>
      <c r="F512" s="63">
        <f t="shared" si="484"/>
        <v>0.1395076201641266</v>
      </c>
      <c r="G512" s="63">
        <f t="shared" si="484"/>
        <v>0.16645489199491742</v>
      </c>
      <c r="H512" s="63">
        <f t="shared" si="484"/>
        <v>0.16097560975609757</v>
      </c>
      <c r="I512" s="63">
        <f t="shared" si="484"/>
        <v>0.14356435643564355</v>
      </c>
      <c r="J512" s="63">
        <f t="shared" si="484"/>
        <v>0.15209125475285171</v>
      </c>
      <c r="K512" s="63">
        <f t="shared" si="484"/>
        <v>0.1375796178343949</v>
      </c>
      <c r="L512" s="65"/>
      <c r="M512" s="104">
        <f t="shared" si="485"/>
        <v>-1.4511636918456805E-2</v>
      </c>
      <c r="N512" s="61">
        <f t="shared" si="486"/>
        <v>-0.17347206690329176</v>
      </c>
      <c r="O512" s="61">
        <f t="shared" si="487"/>
        <v>-0.39952229299363062</v>
      </c>
      <c r="P512" s="99"/>
    </row>
    <row r="513" spans="1:16" x14ac:dyDescent="0.2">
      <c r="A513" s="7" t="s">
        <v>4</v>
      </c>
      <c r="B513" s="10">
        <f t="shared" ref="B513:E513" si="492">B502/B$496</f>
        <v>0.12887828162291171</v>
      </c>
      <c r="C513" s="10">
        <f t="shared" si="492"/>
        <v>9.5320623916811092E-2</v>
      </c>
      <c r="D513" s="10">
        <f t="shared" si="492"/>
        <v>0.10428571428571429</v>
      </c>
      <c r="E513" s="10">
        <f t="shared" si="492"/>
        <v>0.10413694721825963</v>
      </c>
      <c r="F513" s="10">
        <f t="shared" si="484"/>
        <v>9.7303634232121919E-2</v>
      </c>
      <c r="G513" s="10">
        <f t="shared" si="484"/>
        <v>9.4027954256670904E-2</v>
      </c>
      <c r="H513" s="10">
        <f t="shared" si="484"/>
        <v>0.1024390243902439</v>
      </c>
      <c r="I513" s="10">
        <f t="shared" si="484"/>
        <v>9.1584158415841582E-2</v>
      </c>
      <c r="J513" s="10">
        <f t="shared" si="484"/>
        <v>7.477820025348543E-2</v>
      </c>
      <c r="K513" s="10">
        <f t="shared" si="484"/>
        <v>8.2802547770700632E-2</v>
      </c>
      <c r="L513" s="27"/>
      <c r="M513" s="103">
        <f t="shared" si="485"/>
        <v>8.0243475172152023E-3</v>
      </c>
      <c r="N513" s="14">
        <f t="shared" si="486"/>
        <v>-0.11938371492511626</v>
      </c>
      <c r="O513" s="14">
        <f t="shared" si="487"/>
        <v>-0.35751356451993405</v>
      </c>
      <c r="P513" s="44"/>
    </row>
    <row r="514" spans="1:16" x14ac:dyDescent="0.2">
      <c r="A514" s="62" t="s">
        <v>42</v>
      </c>
      <c r="B514" s="63">
        <f t="shared" ref="B514:E514" si="493">B503/B$496</f>
        <v>5.9665871121718374E-2</v>
      </c>
      <c r="C514" s="63">
        <f t="shared" si="493"/>
        <v>5.1993067590987867E-2</v>
      </c>
      <c r="D514" s="63">
        <f t="shared" si="493"/>
        <v>4.5714285714285714E-2</v>
      </c>
      <c r="E514" s="63">
        <f t="shared" si="493"/>
        <v>4.2796005706134094E-2</v>
      </c>
      <c r="F514" s="63">
        <f t="shared" si="484"/>
        <v>4.6893317702227433E-2</v>
      </c>
      <c r="G514" s="63">
        <f t="shared" si="484"/>
        <v>2.1601016518424398E-2</v>
      </c>
      <c r="H514" s="63">
        <f t="shared" si="484"/>
        <v>2.3170731707317073E-2</v>
      </c>
      <c r="I514" s="63">
        <f t="shared" si="484"/>
        <v>2.4752475247524754E-2</v>
      </c>
      <c r="J514" s="63">
        <f t="shared" si="484"/>
        <v>2.6615969581749048E-2</v>
      </c>
      <c r="K514" s="63">
        <f t="shared" si="484"/>
        <v>2.2929936305732482E-2</v>
      </c>
      <c r="L514" s="65"/>
      <c r="M514" s="104">
        <f t="shared" si="485"/>
        <v>-3.6860332760165655E-3</v>
      </c>
      <c r="N514" s="61">
        <f t="shared" si="486"/>
        <v>6.1521168977144852E-2</v>
      </c>
      <c r="O514" s="61">
        <f t="shared" si="487"/>
        <v>-0.61569426751592349</v>
      </c>
      <c r="P514" s="99"/>
    </row>
    <row r="515" spans="1:16" x14ac:dyDescent="0.2">
      <c r="A515" s="7" t="s">
        <v>6</v>
      </c>
      <c r="B515" s="10">
        <f t="shared" ref="B515:E515" si="494">B504/B$496</f>
        <v>0.17899761336515513</v>
      </c>
      <c r="C515" s="10">
        <f t="shared" si="494"/>
        <v>0.14038128249566725</v>
      </c>
      <c r="D515" s="10">
        <f t="shared" si="494"/>
        <v>0.1357142857142857</v>
      </c>
      <c r="E515" s="10">
        <f t="shared" si="494"/>
        <v>0.14407988587731813</v>
      </c>
      <c r="F515" s="10">
        <f t="shared" si="484"/>
        <v>0.16764361078546308</v>
      </c>
      <c r="G515" s="10">
        <f t="shared" si="484"/>
        <v>0.15501905972045743</v>
      </c>
      <c r="H515" s="10">
        <f t="shared" si="484"/>
        <v>0.14146341463414633</v>
      </c>
      <c r="I515" s="10">
        <f t="shared" si="484"/>
        <v>0.13490099009900991</v>
      </c>
      <c r="J515" s="10">
        <f t="shared" si="484"/>
        <v>0.14702154626108999</v>
      </c>
      <c r="K515" s="10">
        <f t="shared" si="484"/>
        <v>0.16560509554140126</v>
      </c>
      <c r="L515" s="27"/>
      <c r="M515" s="103">
        <f t="shared" si="485"/>
        <v>1.8583549280311279E-2</v>
      </c>
      <c r="N515" s="14">
        <f t="shared" si="486"/>
        <v>6.8288608123629496E-2</v>
      </c>
      <c r="O515" s="14">
        <f t="shared" si="487"/>
        <v>-7.4819532908704911E-2</v>
      </c>
      <c r="P515" s="44"/>
    </row>
    <row r="516" spans="1:16" ht="12" x14ac:dyDescent="0.2">
      <c r="A516" s="62" t="s">
        <v>27</v>
      </c>
      <c r="B516" s="63">
        <f t="shared" ref="B516:E516" si="495">B505/B$496</f>
        <v>1.4319809069212411E-2</v>
      </c>
      <c r="C516" s="63">
        <f t="shared" si="495"/>
        <v>1.9064124783362217E-2</v>
      </c>
      <c r="D516" s="63">
        <f t="shared" si="495"/>
        <v>2.8571428571428571E-2</v>
      </c>
      <c r="E516" s="63">
        <f t="shared" si="495"/>
        <v>2.8530670470756064E-3</v>
      </c>
      <c r="F516" s="63">
        <f t="shared" si="484"/>
        <v>2.3446658851113715E-3</v>
      </c>
      <c r="G516" s="63">
        <f t="shared" si="484"/>
        <v>2.5412960609911056E-3</v>
      </c>
      <c r="H516" s="63">
        <f t="shared" si="484"/>
        <v>2.4390243902439024E-3</v>
      </c>
      <c r="I516" s="63">
        <f t="shared" si="484"/>
        <v>2.4752475247524753E-3</v>
      </c>
      <c r="J516" s="63">
        <f t="shared" si="484"/>
        <v>2.5348542458808617E-3</v>
      </c>
      <c r="K516" s="63">
        <f t="shared" si="484"/>
        <v>2.5477707006369425E-3</v>
      </c>
      <c r="L516" s="65"/>
      <c r="M516" s="104">
        <f t="shared" si="485"/>
        <v>1.2916454756080852E-5</v>
      </c>
      <c r="N516" s="61">
        <f t="shared" si="486"/>
        <v>2.5477707006368467E-3</v>
      </c>
      <c r="O516" s="61">
        <f t="shared" si="487"/>
        <v>-0.82208067940552021</v>
      </c>
      <c r="P516" s="99"/>
    </row>
    <row r="517" spans="1:16" x14ac:dyDescent="0.2">
      <c r="A517" s="45" t="s">
        <v>107</v>
      </c>
      <c r="B517" s="10">
        <f t="shared" ref="B517:E517" si="496">B506/B$496</f>
        <v>2.3866348448687352E-3</v>
      </c>
      <c r="C517" s="10">
        <f t="shared" si="496"/>
        <v>1.7331022530329288E-3</v>
      </c>
      <c r="D517" s="10">
        <f t="shared" si="496"/>
        <v>5.7142857142857143E-3</v>
      </c>
      <c r="E517" s="10">
        <f t="shared" si="496"/>
        <v>7.1326676176890159E-3</v>
      </c>
      <c r="F517" s="10">
        <f t="shared" si="484"/>
        <v>8.2063305978898014E-3</v>
      </c>
      <c r="G517" s="10">
        <f t="shared" si="484"/>
        <v>7.6238881829733167E-3</v>
      </c>
      <c r="H517" s="10">
        <f t="shared" si="484"/>
        <v>8.5365853658536592E-3</v>
      </c>
      <c r="I517" s="10">
        <f t="shared" si="484"/>
        <v>1.2376237623762377E-2</v>
      </c>
      <c r="J517" s="10">
        <f t="shared" si="484"/>
        <v>8.8719898605830166E-3</v>
      </c>
      <c r="K517" s="47">
        <f t="shared" si="484"/>
        <v>7.6433121019108281E-3</v>
      </c>
      <c r="L517" s="34"/>
      <c r="M517" s="103">
        <f t="shared" si="485"/>
        <v>-1.2286777586721885E-3</v>
      </c>
      <c r="N517" s="14">
        <f t="shared" si="486"/>
        <v>2.5477707006369035E-3</v>
      </c>
      <c r="O517" s="14">
        <f t="shared" si="487"/>
        <v>2.2025477707006367</v>
      </c>
      <c r="P517" s="44"/>
    </row>
    <row r="518" spans="1:16" ht="12" x14ac:dyDescent="0.2">
      <c r="A518" s="11" t="s">
        <v>28</v>
      </c>
    </row>
    <row r="519" spans="1:16" x14ac:dyDescent="0.2">
      <c r="A519" s="57" t="s">
        <v>137</v>
      </c>
    </row>
    <row r="520" spans="1:16" x14ac:dyDescent="0.2">
      <c r="A520" s="57"/>
    </row>
    <row r="521" spans="1:16" ht="18" x14ac:dyDescent="0.4">
      <c r="A521" s="1" t="s">
        <v>97</v>
      </c>
    </row>
    <row r="522" spans="1:16" ht="12.65" customHeight="1" x14ac:dyDescent="0.25">
      <c r="A522" s="2"/>
      <c r="B522" s="55" t="s">
        <v>150</v>
      </c>
      <c r="C522" s="55"/>
      <c r="D522" s="3"/>
      <c r="E522" s="3"/>
      <c r="F522" s="3"/>
      <c r="G522" s="3"/>
      <c r="H522" s="3"/>
      <c r="I522" s="3"/>
      <c r="J522" s="3"/>
      <c r="K522" s="3"/>
      <c r="L522" s="25" t="s">
        <v>52</v>
      </c>
      <c r="M522" s="101" t="s">
        <v>158</v>
      </c>
      <c r="N522" s="3" t="str">
        <f>N$4</f>
        <v>pct chg 5/10 year</v>
      </c>
      <c r="O522" s="3"/>
      <c r="P522" s="87" t="str">
        <f>P$4</f>
        <v>10yr</v>
      </c>
    </row>
    <row r="523" spans="1:16" ht="10.5" x14ac:dyDescent="0.25">
      <c r="A523" s="4" t="s">
        <v>0</v>
      </c>
      <c r="B523" s="56">
        <f>B$5</f>
        <v>2017</v>
      </c>
      <c r="C523" s="56">
        <f t="shared" ref="C523:K523" si="497">C$5</f>
        <v>2018</v>
      </c>
      <c r="D523" s="56">
        <f t="shared" si="497"/>
        <v>2019</v>
      </c>
      <c r="E523" s="56" t="str">
        <f t="shared" si="497"/>
        <v>2020^</v>
      </c>
      <c r="F523" s="56">
        <f t="shared" si="497"/>
        <v>2021</v>
      </c>
      <c r="G523" s="56">
        <f t="shared" si="497"/>
        <v>2022</v>
      </c>
      <c r="H523" s="56">
        <f t="shared" si="497"/>
        <v>2023</v>
      </c>
      <c r="I523" s="56">
        <f t="shared" si="497"/>
        <v>2024</v>
      </c>
      <c r="J523" s="56">
        <f t="shared" si="497"/>
        <v>2025</v>
      </c>
      <c r="K523" s="56">
        <f t="shared" si="497"/>
        <v>2026</v>
      </c>
      <c r="L523" s="91" t="str">
        <f>L$5</f>
        <v>2025 to 2026</v>
      </c>
      <c r="M523" s="102"/>
      <c r="N523" s="92" t="str">
        <f>N$5</f>
        <v>2022-26</v>
      </c>
      <c r="O523" s="26" t="str">
        <f>O$5</f>
        <v>2017-26</v>
      </c>
      <c r="P523" s="56" t="str">
        <f>P$5</f>
        <v>trend</v>
      </c>
    </row>
    <row r="524" spans="1:16" ht="12.65" customHeight="1" x14ac:dyDescent="0.25">
      <c r="A524" s="5" t="s">
        <v>64</v>
      </c>
      <c r="B524" s="41">
        <v>29573.5</v>
      </c>
      <c r="C524" s="41">
        <v>36060.75</v>
      </c>
      <c r="D524" s="41">
        <v>38572.25</v>
      </c>
      <c r="E524" s="41">
        <v>42491.25</v>
      </c>
      <c r="F524" s="41">
        <v>51704.75</v>
      </c>
      <c r="G524" s="41">
        <v>49988</v>
      </c>
      <c r="H524" s="41">
        <v>52983</v>
      </c>
      <c r="I524" s="41">
        <v>53081</v>
      </c>
      <c r="J524" s="41">
        <v>56429</v>
      </c>
      <c r="K524" s="41">
        <v>56371</v>
      </c>
      <c r="L524" s="27">
        <f t="shared" ref="L524:L534" si="498">K524-J524</f>
        <v>-58</v>
      </c>
      <c r="M524" s="106">
        <f t="shared" ref="M524:M534" si="499">IFERROR((K524-J524)/J524,"n/a")</f>
        <v>-1.0278402948838362E-3</v>
      </c>
      <c r="N524" s="24">
        <f t="shared" ref="N524:N534" si="500">IFERROR((K524-G524)/G524,"n/a")</f>
        <v>0.12769064575498121</v>
      </c>
      <c r="O524" s="24">
        <f t="shared" ref="O524:O534" si="501">IFERROR((K524-B524)/B524,"n/a")</f>
        <v>0.90613217914687139</v>
      </c>
      <c r="P524" s="44"/>
    </row>
    <row r="525" spans="1:16" x14ac:dyDescent="0.2">
      <c r="A525" s="62" t="s">
        <v>1</v>
      </c>
      <c r="B525" s="69">
        <v>7076.5</v>
      </c>
      <c r="C525" s="69">
        <v>9054</v>
      </c>
      <c r="D525" s="69">
        <v>8526.5</v>
      </c>
      <c r="E525" s="69">
        <v>10363</v>
      </c>
      <c r="F525" s="69">
        <v>12601</v>
      </c>
      <c r="G525" s="69">
        <v>12951</v>
      </c>
      <c r="H525" s="69">
        <v>14051</v>
      </c>
      <c r="I525" s="69">
        <v>15924.5</v>
      </c>
      <c r="J525" s="69">
        <v>17031.5</v>
      </c>
      <c r="K525" s="69">
        <v>16748.5</v>
      </c>
      <c r="L525" s="65">
        <f t="shared" si="498"/>
        <v>-283</v>
      </c>
      <c r="M525" s="104">
        <f t="shared" si="499"/>
        <v>-1.6616269852919589E-2</v>
      </c>
      <c r="N525" s="61">
        <f t="shared" si="500"/>
        <v>0.29322060072581269</v>
      </c>
      <c r="O525" s="61">
        <f t="shared" si="501"/>
        <v>1.3667773616901011</v>
      </c>
      <c r="P525" s="94"/>
    </row>
    <row r="526" spans="1:16" x14ac:dyDescent="0.2">
      <c r="A526" s="7" t="s">
        <v>173</v>
      </c>
      <c r="B526" s="41">
        <v>1696</v>
      </c>
      <c r="C526" s="41">
        <v>6110.5</v>
      </c>
      <c r="D526" s="41">
        <v>8779</v>
      </c>
      <c r="E526" s="41">
        <v>10292</v>
      </c>
      <c r="F526" s="41">
        <v>11895.5</v>
      </c>
      <c r="G526" s="41">
        <v>11458</v>
      </c>
      <c r="H526" s="41">
        <v>12827.5</v>
      </c>
      <c r="I526" s="41">
        <v>12358</v>
      </c>
      <c r="J526" s="41">
        <v>14043.5</v>
      </c>
      <c r="K526" s="41">
        <v>12990.5</v>
      </c>
      <c r="L526" s="27">
        <f t="shared" si="498"/>
        <v>-1053</v>
      </c>
      <c r="M526" s="103">
        <f t="shared" si="499"/>
        <v>-7.4981308078470463E-2</v>
      </c>
      <c r="N526" s="14">
        <f t="shared" si="500"/>
        <v>0.13374934543550357</v>
      </c>
      <c r="O526" s="14">
        <f t="shared" si="501"/>
        <v>6.6594929245283021</v>
      </c>
      <c r="P526" s="44"/>
    </row>
    <row r="527" spans="1:16" x14ac:dyDescent="0.2">
      <c r="A527" s="62" t="s">
        <v>2</v>
      </c>
      <c r="B527" s="69">
        <v>361</v>
      </c>
      <c r="C527" s="69">
        <v>485.25</v>
      </c>
      <c r="D527" s="69">
        <v>454.25</v>
      </c>
      <c r="E527" s="69">
        <v>108.75</v>
      </c>
      <c r="F527" s="69">
        <v>462.25</v>
      </c>
      <c r="G527" s="69">
        <v>806.5</v>
      </c>
      <c r="H527" s="69">
        <v>1123.5</v>
      </c>
      <c r="I527" s="69">
        <v>676</v>
      </c>
      <c r="J527" s="69">
        <v>459.5</v>
      </c>
      <c r="K527" s="69">
        <v>949.5</v>
      </c>
      <c r="L527" s="65">
        <f t="shared" si="498"/>
        <v>490</v>
      </c>
      <c r="M527" s="104">
        <f t="shared" si="499"/>
        <v>1.0663764961915125</v>
      </c>
      <c r="N527" s="61">
        <f t="shared" si="500"/>
        <v>0.17730936143831369</v>
      </c>
      <c r="O527" s="61">
        <f t="shared" si="501"/>
        <v>1.6301939058171746</v>
      </c>
      <c r="P527" s="94"/>
    </row>
    <row r="528" spans="1:16" x14ac:dyDescent="0.2">
      <c r="A528" s="7" t="s">
        <v>3</v>
      </c>
      <c r="B528" s="41">
        <v>1675.5</v>
      </c>
      <c r="C528" s="41">
        <v>1667.5</v>
      </c>
      <c r="D528" s="41">
        <v>1539.5</v>
      </c>
      <c r="E528" s="41">
        <v>1639</v>
      </c>
      <c r="F528" s="41">
        <v>2319</v>
      </c>
      <c r="G528" s="41">
        <v>2415</v>
      </c>
      <c r="H528" s="41">
        <v>2483</v>
      </c>
      <c r="I528" s="41">
        <v>2027</v>
      </c>
      <c r="J528" s="41">
        <v>2548</v>
      </c>
      <c r="K528" s="41">
        <v>2439</v>
      </c>
      <c r="L528" s="27">
        <f t="shared" si="498"/>
        <v>-109</v>
      </c>
      <c r="M528" s="103">
        <f t="shared" si="499"/>
        <v>-4.2778649921507067E-2</v>
      </c>
      <c r="N528" s="14">
        <f t="shared" si="500"/>
        <v>9.9378881987577643E-3</v>
      </c>
      <c r="O528" s="14">
        <f t="shared" si="501"/>
        <v>0.45568487018800358</v>
      </c>
      <c r="P528" s="44"/>
    </row>
    <row r="529" spans="1:16" x14ac:dyDescent="0.2">
      <c r="A529" s="62" t="s">
        <v>5</v>
      </c>
      <c r="B529" s="69">
        <v>5738</v>
      </c>
      <c r="C529" s="69">
        <v>6200.5</v>
      </c>
      <c r="D529" s="69">
        <v>5990</v>
      </c>
      <c r="E529" s="69">
        <v>5763</v>
      </c>
      <c r="F529" s="69">
        <v>6976</v>
      </c>
      <c r="G529" s="69">
        <v>6711.5</v>
      </c>
      <c r="H529" s="69">
        <v>6824.5</v>
      </c>
      <c r="I529" s="69">
        <v>7387</v>
      </c>
      <c r="J529" s="69">
        <v>7119</v>
      </c>
      <c r="K529" s="69">
        <v>6942.5</v>
      </c>
      <c r="L529" s="65">
        <f t="shared" si="498"/>
        <v>-176.5</v>
      </c>
      <c r="M529" s="104">
        <f t="shared" si="499"/>
        <v>-2.4792807978648686E-2</v>
      </c>
      <c r="N529" s="61">
        <f t="shared" si="500"/>
        <v>3.441853534977278E-2</v>
      </c>
      <c r="O529" s="61">
        <f t="shared" si="501"/>
        <v>0.20991634715928895</v>
      </c>
      <c r="P529" s="94"/>
    </row>
    <row r="530" spans="1:16" x14ac:dyDescent="0.2">
      <c r="A530" s="7" t="s">
        <v>4</v>
      </c>
      <c r="B530" s="41">
        <v>3733.5</v>
      </c>
      <c r="C530" s="41">
        <v>3889</v>
      </c>
      <c r="D530" s="41">
        <v>4192.5</v>
      </c>
      <c r="E530" s="41">
        <v>4622.5</v>
      </c>
      <c r="F530" s="41">
        <v>5082.5</v>
      </c>
      <c r="G530" s="41">
        <v>5102</v>
      </c>
      <c r="H530" s="41">
        <v>5264.5</v>
      </c>
      <c r="I530" s="41">
        <v>4278.5</v>
      </c>
      <c r="J530" s="41">
        <v>3727</v>
      </c>
      <c r="K530" s="41">
        <v>3690</v>
      </c>
      <c r="L530" s="27">
        <f t="shared" si="498"/>
        <v>-37</v>
      </c>
      <c r="M530" s="103">
        <f t="shared" si="499"/>
        <v>-9.927555674805473E-3</v>
      </c>
      <c r="N530" s="14">
        <f t="shared" si="500"/>
        <v>-0.27675421403371225</v>
      </c>
      <c r="O530" s="14">
        <f t="shared" si="501"/>
        <v>-1.1651265568501407E-2</v>
      </c>
      <c r="P530" s="44"/>
    </row>
    <row r="531" spans="1:16" x14ac:dyDescent="0.2">
      <c r="A531" s="62" t="s">
        <v>42</v>
      </c>
      <c r="B531" s="69">
        <v>2479</v>
      </c>
      <c r="C531" s="69">
        <v>2564</v>
      </c>
      <c r="D531" s="69">
        <v>2603</v>
      </c>
      <c r="E531" s="69">
        <v>2391</v>
      </c>
      <c r="F531" s="69">
        <v>1611</v>
      </c>
      <c r="G531" s="69">
        <v>1331</v>
      </c>
      <c r="H531" s="69">
        <v>1748</v>
      </c>
      <c r="I531" s="69">
        <v>1739</v>
      </c>
      <c r="J531" s="69">
        <v>1527</v>
      </c>
      <c r="K531" s="69">
        <v>1260</v>
      </c>
      <c r="L531" s="65">
        <f t="shared" si="498"/>
        <v>-267</v>
      </c>
      <c r="M531" s="104">
        <f t="shared" si="499"/>
        <v>-0.17485265225933203</v>
      </c>
      <c r="N531" s="61">
        <f t="shared" si="500"/>
        <v>-5.3343350864012019E-2</v>
      </c>
      <c r="O531" s="61">
        <f t="shared" si="501"/>
        <v>-0.49173053650665594</v>
      </c>
      <c r="P531" s="94"/>
    </row>
    <row r="532" spans="1:16" x14ac:dyDescent="0.2">
      <c r="A532" s="7" t="s">
        <v>6</v>
      </c>
      <c r="B532" s="41">
        <v>6607</v>
      </c>
      <c r="C532" s="41">
        <v>5897.5</v>
      </c>
      <c r="D532" s="41">
        <v>6277</v>
      </c>
      <c r="E532" s="41">
        <v>7222</v>
      </c>
      <c r="F532" s="41">
        <v>10640.5</v>
      </c>
      <c r="G532" s="41">
        <v>9081.5</v>
      </c>
      <c r="H532" s="41">
        <v>8480</v>
      </c>
      <c r="I532" s="41">
        <v>8476.5</v>
      </c>
      <c r="J532" s="41">
        <v>9709.5</v>
      </c>
      <c r="K532" s="41">
        <v>11097</v>
      </c>
      <c r="L532" s="27">
        <f t="shared" si="498"/>
        <v>1387.5</v>
      </c>
      <c r="M532" s="103">
        <f t="shared" si="499"/>
        <v>0.14290128224934343</v>
      </c>
      <c r="N532" s="14">
        <f t="shared" si="500"/>
        <v>0.22193470241700158</v>
      </c>
      <c r="O532" s="14">
        <f t="shared" si="501"/>
        <v>0.67958226123808085</v>
      </c>
      <c r="P532" s="44"/>
    </row>
    <row r="533" spans="1:16" ht="12" x14ac:dyDescent="0.2">
      <c r="A533" s="62" t="s">
        <v>27</v>
      </c>
      <c r="B533" s="69">
        <v>168</v>
      </c>
      <c r="C533" s="69">
        <v>132.5</v>
      </c>
      <c r="D533" s="69">
        <v>135.5</v>
      </c>
      <c r="E533" s="69">
        <v>15</v>
      </c>
      <c r="F533" s="69">
        <v>38</v>
      </c>
      <c r="G533" s="69">
        <v>28</v>
      </c>
      <c r="H533" s="69">
        <v>25</v>
      </c>
      <c r="I533" s="69">
        <v>26</v>
      </c>
      <c r="J533" s="69">
        <v>33</v>
      </c>
      <c r="K533" s="69">
        <v>49</v>
      </c>
      <c r="L533" s="65">
        <f t="shared" si="498"/>
        <v>16</v>
      </c>
      <c r="M533" s="104">
        <f t="shared" si="499"/>
        <v>0.48484848484848486</v>
      </c>
      <c r="N533" s="61">
        <f t="shared" si="500"/>
        <v>0.75</v>
      </c>
      <c r="O533" s="61">
        <f t="shared" si="501"/>
        <v>-0.70833333333333337</v>
      </c>
      <c r="P533" s="94"/>
    </row>
    <row r="534" spans="1:16" x14ac:dyDescent="0.2">
      <c r="A534" s="45" t="s">
        <v>107</v>
      </c>
      <c r="B534" s="41">
        <v>39</v>
      </c>
      <c r="C534" s="41">
        <v>60</v>
      </c>
      <c r="D534" s="41">
        <v>75</v>
      </c>
      <c r="E534" s="41">
        <v>75</v>
      </c>
      <c r="F534" s="41">
        <v>79</v>
      </c>
      <c r="G534" s="41">
        <v>103.5</v>
      </c>
      <c r="H534" s="41">
        <v>156</v>
      </c>
      <c r="I534" s="41">
        <v>188.5</v>
      </c>
      <c r="J534" s="41">
        <v>231</v>
      </c>
      <c r="K534" s="41">
        <v>205</v>
      </c>
      <c r="L534" s="27">
        <f t="shared" si="498"/>
        <v>-26</v>
      </c>
      <c r="M534" s="103">
        <f t="shared" si="499"/>
        <v>-0.11255411255411256</v>
      </c>
      <c r="N534" s="14">
        <f t="shared" si="500"/>
        <v>0.98067632850241548</v>
      </c>
      <c r="O534" s="14">
        <f t="shared" si="501"/>
        <v>4.2564102564102564</v>
      </c>
      <c r="P534" s="44"/>
    </row>
    <row r="535" spans="1:16" ht="10.5" x14ac:dyDescent="0.25">
      <c r="B535" s="8">
        <f t="shared" ref="B535:E535" si="502">SUM(B536:B544)</f>
        <v>0.99868125179637179</v>
      </c>
      <c r="C535" s="8">
        <f t="shared" si="502"/>
        <v>0.99833614109523505</v>
      </c>
      <c r="D535" s="8">
        <f t="shared" si="502"/>
        <v>0.9980555969641387</v>
      </c>
      <c r="E535" s="8">
        <f t="shared" si="502"/>
        <v>0.99823493072103076</v>
      </c>
      <c r="F535" s="8">
        <f t="shared" ref="F535:K535" si="503">SUM(F536:F544)</f>
        <v>0.99847209395655123</v>
      </c>
      <c r="G535" s="8">
        <f t="shared" si="503"/>
        <v>0.99792950308073924</v>
      </c>
      <c r="H535" s="8">
        <f t="shared" si="503"/>
        <v>0.99705565936243701</v>
      </c>
      <c r="I535" s="8">
        <f t="shared" si="503"/>
        <v>0.99644882349616615</v>
      </c>
      <c r="J535" s="8">
        <f t="shared" si="503"/>
        <v>0.99590636020485912</v>
      </c>
      <c r="K535" s="8">
        <f t="shared" si="503"/>
        <v>0.99636337833283062</v>
      </c>
      <c r="L535" s="51"/>
      <c r="M535" s="105"/>
      <c r="N535" s="15" t="s">
        <v>53</v>
      </c>
      <c r="O535" s="15"/>
    </row>
    <row r="536" spans="1:16" x14ac:dyDescent="0.2">
      <c r="A536" s="62" t="s">
        <v>1</v>
      </c>
      <c r="B536" s="63">
        <f t="shared" ref="B536:E536" si="504">B525/B$524</f>
        <v>0.23928517084552048</v>
      </c>
      <c r="C536" s="63">
        <f t="shared" si="504"/>
        <v>0.25107630872901976</v>
      </c>
      <c r="D536" s="63">
        <f t="shared" si="504"/>
        <v>0.2210526998036153</v>
      </c>
      <c r="E536" s="63">
        <f t="shared" si="504"/>
        <v>0.24388550583943752</v>
      </c>
      <c r="F536" s="63">
        <f t="shared" ref="F536:K536" si="505">F525/F$524</f>
        <v>0.24371068422146902</v>
      </c>
      <c r="G536" s="63">
        <f t="shared" si="505"/>
        <v>0.25908217972313358</v>
      </c>
      <c r="H536" s="63">
        <f t="shared" si="505"/>
        <v>0.26519827114357436</v>
      </c>
      <c r="I536" s="63">
        <f t="shared" si="505"/>
        <v>0.30000376782652927</v>
      </c>
      <c r="J536" s="63">
        <f t="shared" si="505"/>
        <v>0.30182175831575964</v>
      </c>
      <c r="K536" s="63">
        <f t="shared" si="505"/>
        <v>0.29711199020773094</v>
      </c>
      <c r="L536" s="65"/>
      <c r="M536" s="104">
        <f t="shared" ref="M536:M545" si="506">IFERROR((K536-J536),"n/a")</f>
        <v>-4.7097681080287002E-3</v>
      </c>
      <c r="N536" s="61">
        <f t="shared" ref="N536:N545" si="507">IFERROR((K536-G536)/G536,"n/a")</f>
        <v>0.14678667025743591</v>
      </c>
      <c r="O536" s="61">
        <f t="shared" ref="O536:O545" si="508">IFERROR((K536-B536)/B536,"n/a")</f>
        <v>0.24166486856614583</v>
      </c>
      <c r="P536" s="94"/>
    </row>
    <row r="537" spans="1:16" x14ac:dyDescent="0.2">
      <c r="A537" s="7" t="s">
        <v>173</v>
      </c>
      <c r="B537" s="10">
        <f t="shared" ref="B537:E537" si="509">B526/B$524</f>
        <v>5.7348639829577157E-2</v>
      </c>
      <c r="C537" s="10">
        <f t="shared" si="509"/>
        <v>0.16945016395942958</v>
      </c>
      <c r="D537" s="10">
        <f t="shared" si="509"/>
        <v>0.2275988566910149</v>
      </c>
      <c r="E537" s="10">
        <f t="shared" si="509"/>
        <v>0.24221457358868001</v>
      </c>
      <c r="F537" s="10">
        <f t="shared" ref="F537:K537" si="510">F526/F$524</f>
        <v>0.23006590303598798</v>
      </c>
      <c r="G537" s="10">
        <f t="shared" si="510"/>
        <v>0.22921501160278468</v>
      </c>
      <c r="H537" s="10">
        <f t="shared" si="510"/>
        <v>0.24210595851499539</v>
      </c>
      <c r="I537" s="10">
        <f t="shared" si="510"/>
        <v>0.23281400124338275</v>
      </c>
      <c r="J537" s="10">
        <f t="shared" si="510"/>
        <v>0.2488702617448475</v>
      </c>
      <c r="K537" s="10">
        <f t="shared" si="510"/>
        <v>0.23044650618225684</v>
      </c>
      <c r="L537" s="27"/>
      <c r="M537" s="103">
        <f t="shared" si="506"/>
        <v>-1.8423755562590655E-2</v>
      </c>
      <c r="N537" s="14">
        <f t="shared" si="507"/>
        <v>5.3726611135149717E-3</v>
      </c>
      <c r="O537" s="14">
        <f t="shared" si="508"/>
        <v>3.0183430133142526</v>
      </c>
      <c r="P537" s="44"/>
    </row>
    <row r="538" spans="1:16" x14ac:dyDescent="0.2">
      <c r="A538" s="62" t="s">
        <v>2</v>
      </c>
      <c r="B538" s="63">
        <f t="shared" ref="B538:E538" si="511">B527/B$524</f>
        <v>1.2206874397687119E-2</v>
      </c>
      <c r="C538" s="63">
        <f t="shared" si="511"/>
        <v>1.3456458892285934E-2</v>
      </c>
      <c r="D538" s="63">
        <f t="shared" si="511"/>
        <v>1.1776601053866445E-2</v>
      </c>
      <c r="E538" s="63">
        <f t="shared" si="511"/>
        <v>2.5593504545053393E-3</v>
      </c>
      <c r="F538" s="63">
        <f t="shared" ref="F538:K538" si="512">F527/F$524</f>
        <v>8.9401844124572701E-3</v>
      </c>
      <c r="G538" s="63">
        <f t="shared" si="512"/>
        <v>1.6133872129311035E-2</v>
      </c>
      <c r="H538" s="63">
        <f t="shared" si="512"/>
        <v>2.1204914783987318E-2</v>
      </c>
      <c r="I538" s="63">
        <f t="shared" si="512"/>
        <v>1.2735253668921084E-2</v>
      </c>
      <c r="J538" s="63">
        <f t="shared" si="512"/>
        <v>8.1429761292952201E-3</v>
      </c>
      <c r="K538" s="63">
        <f t="shared" si="512"/>
        <v>1.6843767185254828E-2</v>
      </c>
      <c r="L538" s="65"/>
      <c r="M538" s="104">
        <f t="shared" si="506"/>
        <v>8.7007910559596079E-3</v>
      </c>
      <c r="N538" s="61">
        <f t="shared" si="507"/>
        <v>4.4000290212669983E-2</v>
      </c>
      <c r="O538" s="61">
        <f t="shared" si="508"/>
        <v>0.37985913809732308</v>
      </c>
      <c r="P538" s="94"/>
    </row>
    <row r="539" spans="1:16" x14ac:dyDescent="0.2">
      <c r="A539" s="7" t="s">
        <v>3</v>
      </c>
      <c r="B539" s="10">
        <f t="shared" ref="B539:E539" si="513">B528/B$524</f>
        <v>5.6655451671259745E-2</v>
      </c>
      <c r="C539" s="10">
        <f t="shared" si="513"/>
        <v>4.6241412061590513E-2</v>
      </c>
      <c r="D539" s="10">
        <f t="shared" si="513"/>
        <v>3.9912112982779073E-2</v>
      </c>
      <c r="E539" s="10">
        <f t="shared" si="513"/>
        <v>3.8572647309740242E-2</v>
      </c>
      <c r="F539" s="10">
        <f t="shared" ref="F539:K539" si="514">F528/F$524</f>
        <v>4.4850811579206937E-2</v>
      </c>
      <c r="G539" s="10">
        <f t="shared" si="514"/>
        <v>4.8311594782747859E-2</v>
      </c>
      <c r="H539" s="10">
        <f t="shared" si="514"/>
        <v>4.6864088481210951E-2</v>
      </c>
      <c r="I539" s="10">
        <f t="shared" si="514"/>
        <v>3.8186921874116916E-2</v>
      </c>
      <c r="J539" s="10">
        <f t="shared" si="514"/>
        <v>4.51540874373106E-2</v>
      </c>
      <c r="K539" s="10">
        <f t="shared" si="514"/>
        <v>4.3266928030370223E-2</v>
      </c>
      <c r="L539" s="27"/>
      <c r="M539" s="103">
        <f t="shared" si="506"/>
        <v>-1.8871594069403766E-3</v>
      </c>
      <c r="N539" s="14">
        <f t="shared" si="507"/>
        <v>-0.10441937955190611</v>
      </c>
      <c r="O539" s="14">
        <f t="shared" si="508"/>
        <v>-0.23631483371760445</v>
      </c>
      <c r="P539" s="44"/>
    </row>
    <row r="540" spans="1:16" x14ac:dyDescent="0.2">
      <c r="A540" s="62" t="s">
        <v>5</v>
      </c>
      <c r="B540" s="63">
        <f t="shared" ref="B540:E540" si="515">B529/B$524</f>
        <v>0.19402505621586894</v>
      </c>
      <c r="C540" s="63">
        <f t="shared" si="515"/>
        <v>0.17194595231657689</v>
      </c>
      <c r="D540" s="63">
        <f t="shared" si="515"/>
        <v>0.15529298913078704</v>
      </c>
      <c r="E540" s="63">
        <f t="shared" si="515"/>
        <v>0.13562792339599331</v>
      </c>
      <c r="F540" s="63">
        <f t="shared" ref="F540:K540" si="516">F529/F$524</f>
        <v>0.13491990581136162</v>
      </c>
      <c r="G540" s="63">
        <f t="shared" si="516"/>
        <v>0.13426222293350404</v>
      </c>
      <c r="H540" s="63">
        <f t="shared" si="516"/>
        <v>0.12880546590415795</v>
      </c>
      <c r="I540" s="63">
        <f t="shared" si="516"/>
        <v>0.1391646728584616</v>
      </c>
      <c r="J540" s="63">
        <f t="shared" si="516"/>
        <v>0.12615853550479364</v>
      </c>
      <c r="K540" s="63">
        <f t="shared" si="516"/>
        <v>0.12315729719181849</v>
      </c>
      <c r="L540" s="65"/>
      <c r="M540" s="104">
        <f t="shared" si="506"/>
        <v>-3.0012383129751491E-3</v>
      </c>
      <c r="N540" s="61">
        <f t="shared" si="507"/>
        <v>-8.2710724573549457E-2</v>
      </c>
      <c r="O540" s="61">
        <f t="shared" si="508"/>
        <v>-0.36525055271832624</v>
      </c>
      <c r="P540" s="94"/>
    </row>
    <row r="541" spans="1:16" x14ac:dyDescent="0.2">
      <c r="A541" s="7" t="s">
        <v>4</v>
      </c>
      <c r="B541" s="10">
        <f t="shared" ref="B541:E541" si="517">B530/B$524</f>
        <v>0.12624477995502731</v>
      </c>
      <c r="C541" s="10">
        <f t="shared" si="517"/>
        <v>0.10784578801051004</v>
      </c>
      <c r="D541" s="10">
        <f t="shared" si="517"/>
        <v>0.10869212970464517</v>
      </c>
      <c r="E541" s="10">
        <f t="shared" si="517"/>
        <v>0.108787103227135</v>
      </c>
      <c r="F541" s="10">
        <f t="shared" ref="F541:K541" si="518">F530/F$524</f>
        <v>9.8298512225665921E-2</v>
      </c>
      <c r="G541" s="10">
        <f t="shared" si="518"/>
        <v>0.10206449547891494</v>
      </c>
      <c r="H541" s="10">
        <f t="shared" si="518"/>
        <v>9.9362059528528016E-2</v>
      </c>
      <c r="I541" s="10">
        <f t="shared" si="518"/>
        <v>8.0603229027335577E-2</v>
      </c>
      <c r="J541" s="10">
        <f t="shared" si="518"/>
        <v>6.6047599638483764E-2</v>
      </c>
      <c r="K541" s="10">
        <f t="shared" si="518"/>
        <v>6.5459190009047208E-2</v>
      </c>
      <c r="L541" s="27"/>
      <c r="M541" s="103">
        <f t="shared" si="506"/>
        <v>-5.884096294365565E-4</v>
      </c>
      <c r="N541" s="14">
        <f t="shared" si="507"/>
        <v>-0.35864876711637556</v>
      </c>
      <c r="O541" s="14">
        <f t="shared" si="508"/>
        <v>-0.48148992748558789</v>
      </c>
      <c r="P541" s="44"/>
    </row>
    <row r="542" spans="1:16" x14ac:dyDescent="0.2">
      <c r="A542" s="62" t="s">
        <v>42</v>
      </c>
      <c r="B542" s="63">
        <f t="shared" ref="B542:E542" si="519">B531/B$524</f>
        <v>8.382504607165199E-2</v>
      </c>
      <c r="C542" s="63">
        <f t="shared" si="519"/>
        <v>7.110223719695237E-2</v>
      </c>
      <c r="D542" s="63">
        <f t="shared" si="519"/>
        <v>6.7483748031291924E-2</v>
      </c>
      <c r="E542" s="63">
        <f t="shared" si="519"/>
        <v>5.6270408613538082E-2</v>
      </c>
      <c r="F542" s="63">
        <f t="shared" ref="F542:K542" si="520">F531/F$524</f>
        <v>3.1157678936654755E-2</v>
      </c>
      <c r="G542" s="63">
        <f t="shared" si="520"/>
        <v>2.6626390333680083E-2</v>
      </c>
      <c r="H542" s="63">
        <f t="shared" si="520"/>
        <v>3.2991714323462241E-2</v>
      </c>
      <c r="I542" s="63">
        <f t="shared" si="520"/>
        <v>3.2761251671973024E-2</v>
      </c>
      <c r="J542" s="63">
        <f t="shared" si="520"/>
        <v>2.7060553970476173E-2</v>
      </c>
      <c r="K542" s="63">
        <f t="shared" si="520"/>
        <v>2.2351918539674654E-2</v>
      </c>
      <c r="L542" s="65"/>
      <c r="M542" s="104">
        <f t="shared" si="506"/>
        <v>-4.7086354308015187E-3</v>
      </c>
      <c r="N542" s="61">
        <f t="shared" si="507"/>
        <v>-0.16053515855653147</v>
      </c>
      <c r="O542" s="61">
        <f t="shared" si="508"/>
        <v>-0.7333503578325663</v>
      </c>
      <c r="P542" s="94"/>
    </row>
    <row r="543" spans="1:16" x14ac:dyDescent="0.2">
      <c r="A543" s="7" t="s">
        <v>6</v>
      </c>
      <c r="B543" s="10">
        <f t="shared" ref="B543:E543" si="521">B532/B$524</f>
        <v>0.22340947131722658</v>
      </c>
      <c r="C543" s="10">
        <f t="shared" si="521"/>
        <v>0.16354346484751425</v>
      </c>
      <c r="D543" s="10">
        <f t="shared" si="521"/>
        <v>0.16273357141468284</v>
      </c>
      <c r="E543" s="10">
        <f t="shared" si="521"/>
        <v>0.16996440443620744</v>
      </c>
      <c r="F543" s="10">
        <f t="shared" ref="F543:K543" si="522">F532/F$524</f>
        <v>0.20579347158626626</v>
      </c>
      <c r="G543" s="10">
        <f t="shared" si="522"/>
        <v>0.18167360166439944</v>
      </c>
      <c r="H543" s="10">
        <f t="shared" si="522"/>
        <v>0.16005133722137288</v>
      </c>
      <c r="I543" s="10">
        <f t="shared" si="522"/>
        <v>0.15968990787664136</v>
      </c>
      <c r="J543" s="10">
        <f t="shared" si="522"/>
        <v>0.17206578177887258</v>
      </c>
      <c r="K543" s="10">
        <f t="shared" si="522"/>
        <v>0.19685653971013464</v>
      </c>
      <c r="L543" s="27"/>
      <c r="M543" s="103">
        <f t="shared" si="506"/>
        <v>2.4790757931262064E-2</v>
      </c>
      <c r="N543" s="14">
        <f t="shared" si="507"/>
        <v>8.3572615430293595E-2</v>
      </c>
      <c r="O543" s="14">
        <f t="shared" si="508"/>
        <v>-0.11885320461364209</v>
      </c>
      <c r="P543" s="44"/>
    </row>
    <row r="544" spans="1:16" ht="12" x14ac:dyDescent="0.2">
      <c r="A544" s="62" t="s">
        <v>27</v>
      </c>
      <c r="B544" s="63">
        <f t="shared" ref="B544:E544" si="523">B533/B$524</f>
        <v>5.680761492552454E-3</v>
      </c>
      <c r="C544" s="63">
        <f t="shared" si="523"/>
        <v>3.6743550813557679E-3</v>
      </c>
      <c r="D544" s="63">
        <f t="shared" si="523"/>
        <v>3.5128881514560339E-3</v>
      </c>
      <c r="E544" s="63">
        <f t="shared" si="523"/>
        <v>3.5301385579383993E-4</v>
      </c>
      <c r="F544" s="63">
        <f t="shared" ref="F544:K545" si="524">F533/F$524</f>
        <v>7.3494214748161431E-4</v>
      </c>
      <c r="G544" s="63">
        <f t="shared" si="524"/>
        <v>5.6013443226374325E-4</v>
      </c>
      <c r="H544" s="63">
        <f t="shared" si="524"/>
        <v>4.7184946114791536E-4</v>
      </c>
      <c r="I544" s="63">
        <f t="shared" si="524"/>
        <v>4.8981744880465699E-4</v>
      </c>
      <c r="J544" s="63">
        <f t="shared" si="524"/>
        <v>5.8480568502011375E-4</v>
      </c>
      <c r="K544" s="63">
        <f t="shared" si="524"/>
        <v>8.6924127654290325E-4</v>
      </c>
      <c r="L544" s="65"/>
      <c r="M544" s="104">
        <f t="shared" si="506"/>
        <v>2.844355915227895E-4</v>
      </c>
      <c r="N544" s="61">
        <f t="shared" si="507"/>
        <v>0.55184403327952325</v>
      </c>
      <c r="O544" s="61">
        <f t="shared" si="508"/>
        <v>-0.84698507802475276</v>
      </c>
      <c r="P544" s="94"/>
    </row>
    <row r="545" spans="1:16" x14ac:dyDescent="0.2">
      <c r="A545" s="45" t="s">
        <v>107</v>
      </c>
      <c r="B545" s="10">
        <f t="shared" ref="B545:E545" si="525">B534/B$524</f>
        <v>1.3187482036282482E-3</v>
      </c>
      <c r="C545" s="10">
        <f t="shared" si="525"/>
        <v>1.6638589047648759E-3</v>
      </c>
      <c r="D545" s="10">
        <f t="shared" si="525"/>
        <v>1.9444030358612733E-3</v>
      </c>
      <c r="E545" s="10">
        <f t="shared" si="525"/>
        <v>1.7650692789691995E-3</v>
      </c>
      <c r="F545" s="10">
        <f t="shared" si="524"/>
        <v>1.5279060434486194E-3</v>
      </c>
      <c r="G545" s="10">
        <f t="shared" si="524"/>
        <v>2.0704969192606227E-3</v>
      </c>
      <c r="H545" s="10">
        <f t="shared" si="524"/>
        <v>2.9443406375629917E-3</v>
      </c>
      <c r="I545" s="10">
        <f t="shared" si="524"/>
        <v>3.5511765038337634E-3</v>
      </c>
      <c r="J545" s="10">
        <f t="shared" si="524"/>
        <v>4.0936397951407966E-3</v>
      </c>
      <c r="K545" s="47">
        <f t="shared" si="524"/>
        <v>3.636621667169289E-3</v>
      </c>
      <c r="L545" s="34"/>
      <c r="M545" s="103">
        <f t="shared" si="506"/>
        <v>-4.5701812797150753E-4</v>
      </c>
      <c r="N545" s="14">
        <f t="shared" si="507"/>
        <v>0.75640042413969477</v>
      </c>
      <c r="O545" s="14">
        <f t="shared" si="508"/>
        <v>1.7576315608725892</v>
      </c>
      <c r="P545" s="44"/>
    </row>
    <row r="546" spans="1:16" ht="12" x14ac:dyDescent="0.2">
      <c r="A546" s="11" t="s">
        <v>109</v>
      </c>
    </row>
    <row r="547" spans="1:16" x14ac:dyDescent="0.2">
      <c r="A547" s="57" t="s">
        <v>137</v>
      </c>
    </row>
  </sheetData>
  <sheetProtection algorithmName="SHA-512" hashValue="n2xapmy5JZW05ohwsqpmZ7jr6Br0VErWM6pHs7y9d2leG5fGJCRYa4VwnpeyQqtVzWLZd+Wy/uRu9PlA7o/4Ug==" saltValue="yLabWsW5qGrWFKgKNjO9XQ==" spinCount="100000" sheet="1" objects="1" scenarios="1"/>
  <printOptions horizontalCentered="1"/>
  <pageMargins left="0.2" right="0.2" top="0.75" bottom="0.25" header="0.3" footer="0.3"/>
  <pageSetup orientation="landscape" r:id="rId1"/>
  <headerFooter>
    <oddHeader>&amp;C&amp;"Aptos"&amp;10&amp;K000000 WSU PUBLIC&amp;1#_x000D_</oddHeader>
  </headerFooter>
  <rowBreaks count="15" manualBreakCount="15">
    <brk id="30" max="16383" man="1"/>
    <brk id="60" max="16383" man="1"/>
    <brk id="89" max="16383" man="1"/>
    <brk id="119" max="16383" man="1"/>
    <brk id="162" max="16383" man="1"/>
    <brk id="205" max="16383" man="1"/>
    <brk id="232" max="16383" man="1"/>
    <brk id="275" max="16383" man="1"/>
    <brk id="292" max="16383" man="1"/>
    <brk id="326" max="16383" man="1"/>
    <brk id="357" max="16383" man="1"/>
    <brk id="402" max="16383" man="1"/>
    <brk id="428" max="16383" man="1"/>
    <brk id="478" max="16383" man="1"/>
    <brk id="519" max="16383" man="1"/>
  </rowBreaks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xr2:uid="{19EC16AF-0ED3-4376-A805-2214747FA18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Course_Fall!B536:K536</xm:f>
              <xm:sqref>P536</xm:sqref>
            </x14:sparkline>
            <x14:sparkline>
              <xm:f>Course_Fall!B537:K537</xm:f>
              <xm:sqref>P537</xm:sqref>
            </x14:sparkline>
            <x14:sparkline>
              <xm:f>Course_Fall!B538:K538</xm:f>
              <xm:sqref>P538</xm:sqref>
            </x14:sparkline>
            <x14:sparkline>
              <xm:f>Course_Fall!B539:K539</xm:f>
              <xm:sqref>P539</xm:sqref>
            </x14:sparkline>
            <x14:sparkline>
              <xm:f>Course_Fall!B540:K540</xm:f>
              <xm:sqref>P540</xm:sqref>
            </x14:sparkline>
            <x14:sparkline>
              <xm:f>Course_Fall!B541:K541</xm:f>
              <xm:sqref>P541</xm:sqref>
            </x14:sparkline>
            <x14:sparkline>
              <xm:f>Course_Fall!B542:K542</xm:f>
              <xm:sqref>P542</xm:sqref>
            </x14:sparkline>
            <x14:sparkline>
              <xm:f>Course_Fall!B543:K543</xm:f>
              <xm:sqref>P543</xm:sqref>
            </x14:sparkline>
            <x14:sparkline>
              <xm:f>Course_Fall!B544:K544</xm:f>
              <xm:sqref>P544</xm:sqref>
            </x14:sparkline>
            <x14:sparkline>
              <xm:f>Course_Fall!B545:K545</xm:f>
              <xm:sqref>P545</xm:sqref>
            </x14:sparkline>
          </x14:sparklines>
        </x14:sparklineGroup>
        <x14:sparklineGroup displayEmptyCellsAs="gap" high="1" xr2:uid="{05499939-A34B-456E-B493-28D8200C6F4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Course_Fall!B524:K524</xm:f>
              <xm:sqref>P524</xm:sqref>
            </x14:sparkline>
            <x14:sparkline>
              <xm:f>Course_Fall!B525:K525</xm:f>
              <xm:sqref>P525</xm:sqref>
            </x14:sparkline>
            <x14:sparkline>
              <xm:f>Course_Fall!B526:K526</xm:f>
              <xm:sqref>P526</xm:sqref>
            </x14:sparkline>
            <x14:sparkline>
              <xm:f>Course_Fall!B527:K527</xm:f>
              <xm:sqref>P527</xm:sqref>
            </x14:sparkline>
            <x14:sparkline>
              <xm:f>Course_Fall!B528:K528</xm:f>
              <xm:sqref>P528</xm:sqref>
            </x14:sparkline>
            <x14:sparkline>
              <xm:f>Course_Fall!B529:K529</xm:f>
              <xm:sqref>P529</xm:sqref>
            </x14:sparkline>
            <x14:sparkline>
              <xm:f>Course_Fall!B530:K530</xm:f>
              <xm:sqref>P530</xm:sqref>
            </x14:sparkline>
            <x14:sparkline>
              <xm:f>Course_Fall!B531:K531</xm:f>
              <xm:sqref>P531</xm:sqref>
            </x14:sparkline>
            <x14:sparkline>
              <xm:f>Course_Fall!B532:K532</xm:f>
              <xm:sqref>P532</xm:sqref>
            </x14:sparkline>
            <x14:sparkline>
              <xm:f>Course_Fall!B533:K533</xm:f>
              <xm:sqref>P533</xm:sqref>
            </x14:sparkline>
            <x14:sparkline>
              <xm:f>Course_Fall!B534:K534</xm:f>
              <xm:sqref>P534</xm:sqref>
            </x14:sparkline>
          </x14:sparklines>
        </x14:sparklineGroup>
        <x14:sparklineGroup displayEmptyCellsAs="gap" high="1" xr2:uid="{52A8677D-AC2E-4625-996E-AE88C970BCE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Course_Fall!B496:K496</xm:f>
              <xm:sqref>P496</xm:sqref>
            </x14:sparkline>
            <x14:sparkline>
              <xm:f>Course_Fall!B497:K497</xm:f>
              <xm:sqref>P497</xm:sqref>
            </x14:sparkline>
            <x14:sparkline>
              <xm:f>Course_Fall!B498:K498</xm:f>
              <xm:sqref>P498</xm:sqref>
            </x14:sparkline>
            <x14:sparkline>
              <xm:f>Course_Fall!B499:K499</xm:f>
              <xm:sqref>P499</xm:sqref>
            </x14:sparkline>
            <x14:sparkline>
              <xm:f>Course_Fall!B500:K500</xm:f>
              <xm:sqref>P500</xm:sqref>
            </x14:sparkline>
            <x14:sparkline>
              <xm:f>Course_Fall!B501:K501</xm:f>
              <xm:sqref>P501</xm:sqref>
            </x14:sparkline>
            <x14:sparkline>
              <xm:f>Course_Fall!B502:K502</xm:f>
              <xm:sqref>P502</xm:sqref>
            </x14:sparkline>
            <x14:sparkline>
              <xm:f>Course_Fall!B503:K503</xm:f>
              <xm:sqref>P503</xm:sqref>
            </x14:sparkline>
            <x14:sparkline>
              <xm:f>Course_Fall!B504:K504</xm:f>
              <xm:sqref>P504</xm:sqref>
            </x14:sparkline>
            <x14:sparkline>
              <xm:f>Course_Fall!B505:K505</xm:f>
              <xm:sqref>P505</xm:sqref>
            </x14:sparkline>
            <x14:sparkline>
              <xm:f>Course_Fall!B506:K506</xm:f>
              <xm:sqref>P506</xm:sqref>
            </x14:sparkline>
          </x14:sparklines>
        </x14:sparklineGroup>
        <x14:sparklineGroup displayEmptyCellsAs="gap" high="1" xr2:uid="{5A2F6D6E-9479-42B7-8429-4982C4C5392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Course_Fall!B508:K508</xm:f>
              <xm:sqref>P508</xm:sqref>
            </x14:sparkline>
            <x14:sparkline>
              <xm:f>Course_Fall!B509:K509</xm:f>
              <xm:sqref>P509</xm:sqref>
            </x14:sparkline>
            <x14:sparkline>
              <xm:f>Course_Fall!B510:K510</xm:f>
              <xm:sqref>P510</xm:sqref>
            </x14:sparkline>
            <x14:sparkline>
              <xm:f>Course_Fall!B511:K511</xm:f>
              <xm:sqref>P511</xm:sqref>
            </x14:sparkline>
            <x14:sparkline>
              <xm:f>Course_Fall!B512:K512</xm:f>
              <xm:sqref>P512</xm:sqref>
            </x14:sparkline>
            <x14:sparkline>
              <xm:f>Course_Fall!B513:K513</xm:f>
              <xm:sqref>P513</xm:sqref>
            </x14:sparkline>
            <x14:sparkline>
              <xm:f>Course_Fall!B514:K514</xm:f>
              <xm:sqref>P514</xm:sqref>
            </x14:sparkline>
            <x14:sparkline>
              <xm:f>Course_Fall!B515:K515</xm:f>
              <xm:sqref>P515</xm:sqref>
            </x14:sparkline>
            <x14:sparkline>
              <xm:f>Course_Fall!B516:K516</xm:f>
              <xm:sqref>P516</xm:sqref>
            </x14:sparkline>
            <x14:sparkline>
              <xm:f>Course_Fall!B517:K517</xm:f>
              <xm:sqref>P517</xm:sqref>
            </x14:sparkline>
          </x14:sparklines>
        </x14:sparklineGroup>
        <x14:sparklineGroup displayEmptyCellsAs="gap" high="1" xr2:uid="{80284C43-BFBF-4099-8F70-688A5468488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Course_Fall!B491:K491</xm:f>
              <xm:sqref>P491</xm:sqref>
            </x14:sparkline>
          </x14:sparklines>
        </x14:sparklineGroup>
        <x14:sparklineGroup displayEmptyCellsAs="gap" high="1" xr2:uid="{2AC7888E-D38C-4130-AA9C-616DE29B9C4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Course_Fall!B483:K483</xm:f>
              <xm:sqref>P483</xm:sqref>
            </x14:sparkline>
            <x14:sparkline>
              <xm:f>Course_Fall!B484:K484</xm:f>
              <xm:sqref>P484</xm:sqref>
            </x14:sparkline>
            <x14:sparkline>
              <xm:f>Course_Fall!B485:K485</xm:f>
              <xm:sqref>P485</xm:sqref>
            </x14:sparkline>
            <x14:sparkline>
              <xm:f>Course_Fall!B486:K486</xm:f>
              <xm:sqref>P486</xm:sqref>
            </x14:sparkline>
            <x14:sparkline>
              <xm:f>Course_Fall!B487:K487</xm:f>
              <xm:sqref>P487</xm:sqref>
            </x14:sparkline>
            <x14:sparkline>
              <xm:f>Course_Fall!B488:K488</xm:f>
              <xm:sqref>P488</xm:sqref>
            </x14:sparkline>
          </x14:sparklines>
        </x14:sparklineGroup>
        <x14:sparklineGroup displayEmptyCellsAs="gap" high="1" xr2:uid="{96A8C2FA-8640-4B89-B7E0-D892062EEDF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Course_Fall!B468:K468</xm:f>
              <xm:sqref>P468</xm:sqref>
            </x14:sparkline>
            <x14:sparkline>
              <xm:f>Course_Fall!B469:K469</xm:f>
              <xm:sqref>P469</xm:sqref>
            </x14:sparkline>
            <x14:sparkline>
              <xm:f>Course_Fall!B470:K470</xm:f>
              <xm:sqref>P470</xm:sqref>
            </x14:sparkline>
            <x14:sparkline>
              <xm:f>Course_Fall!B471:K471</xm:f>
              <xm:sqref>P471</xm:sqref>
            </x14:sparkline>
            <x14:sparkline>
              <xm:f>Course_Fall!B472:K472</xm:f>
              <xm:sqref>P472</xm:sqref>
            </x14:sparkline>
            <x14:sparkline>
              <xm:f>Course_Fall!B473:K473</xm:f>
              <xm:sqref>P473</xm:sqref>
            </x14:sparkline>
            <x14:sparkline>
              <xm:f>Course_Fall!B474:K474</xm:f>
              <xm:sqref>P474</xm:sqref>
            </x14:sparkline>
            <x14:sparkline>
              <xm:f>Course_Fall!B476:K476</xm:f>
              <xm:sqref>P476</xm:sqref>
            </x14:sparkline>
            <x14:sparkline>
              <xm:f>Course_Fall!B477:K477</xm:f>
              <xm:sqref>P477</xm:sqref>
            </x14:sparkline>
            <x14:sparkline>
              <xm:f>Course_Fall!B478:K478</xm:f>
              <xm:sqref>P478</xm:sqref>
            </x14:sparkline>
          </x14:sparklines>
        </x14:sparklineGroup>
        <x14:sparklineGroup displayEmptyCellsAs="gap" high="1" xr2:uid="{3341B631-B4B3-45F3-9959-C1670924488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Course_Fall!B459:K459</xm:f>
              <xm:sqref>P459</xm:sqref>
            </x14:sparkline>
            <x14:sparkline>
              <xm:f>Course_Fall!B460:K460</xm:f>
              <xm:sqref>P460</xm:sqref>
            </x14:sparkline>
            <x14:sparkline>
              <xm:f>Course_Fall!B461:K461</xm:f>
              <xm:sqref>P461</xm:sqref>
            </x14:sparkline>
            <x14:sparkline>
              <xm:f>Course_Fall!B462:K462</xm:f>
              <xm:sqref>P462</xm:sqref>
            </x14:sparkline>
            <x14:sparkline>
              <xm:f>Course_Fall!B463:K463</xm:f>
              <xm:sqref>P463</xm:sqref>
            </x14:sparkline>
            <x14:sparkline>
              <xm:f>Course_Fall!B464:K464</xm:f>
              <xm:sqref>P464</xm:sqref>
            </x14:sparkline>
            <x14:sparkline>
              <xm:f>Course_Fall!B465:K465</xm:f>
              <xm:sqref>P465</xm:sqref>
            </x14:sparkline>
            <x14:sparkline>
              <xm:f>Course_Fall!B466:K466</xm:f>
              <xm:sqref>P466</xm:sqref>
            </x14:sparkline>
          </x14:sparklines>
        </x14:sparklineGroup>
        <x14:sparklineGroup displayEmptyCellsAs="gap" high="1" xr2:uid="{B06A2304-6947-4F8B-8C8C-BFABA0EE6F4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Course_Fall!B450:K450</xm:f>
              <xm:sqref>P450</xm:sqref>
            </x14:sparkline>
            <x14:sparkline>
              <xm:f>Course_Fall!B451:K451</xm:f>
              <xm:sqref>P451</xm:sqref>
            </x14:sparkline>
            <x14:sparkline>
              <xm:f>Course_Fall!B452:K452</xm:f>
              <xm:sqref>P452</xm:sqref>
            </x14:sparkline>
          </x14:sparklines>
        </x14:sparklineGroup>
        <x14:sparklineGroup displayEmptyCellsAs="gap" high="1" xr2:uid="{F04D24E4-4E50-4477-AE4B-BE7D0A12774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Course_Fall!B442:K442</xm:f>
              <xm:sqref>P442</xm:sqref>
            </x14:sparkline>
            <x14:sparkline>
              <xm:f>Course_Fall!B443:K443</xm:f>
              <xm:sqref>P443</xm:sqref>
            </x14:sparkline>
            <x14:sparkline>
              <xm:f>Course_Fall!B444:K444</xm:f>
              <xm:sqref>P444</xm:sqref>
            </x14:sparkline>
            <x14:sparkline>
              <xm:f>Course_Fall!B445:K445</xm:f>
              <xm:sqref>P445</xm:sqref>
            </x14:sparkline>
            <x14:sparkline>
              <xm:f>Course_Fall!B446:K446</xm:f>
              <xm:sqref>P446</xm:sqref>
            </x14:sparkline>
            <x14:sparkline>
              <xm:f>Course_Fall!B447:K447</xm:f>
              <xm:sqref>P447</xm:sqref>
            </x14:sparkline>
            <x14:sparkline>
              <xm:f>Course_Fall!B448:K448</xm:f>
              <xm:sqref>P448</xm:sqref>
            </x14:sparkline>
          </x14:sparklines>
        </x14:sparklineGroup>
        <x14:sparklineGroup displayEmptyCellsAs="gap" high="1" xr2:uid="{B346B345-D38A-48C5-B4BA-C93667E10AB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Course_Fall!B433:K433</xm:f>
              <xm:sqref>P433</xm:sqref>
            </x14:sparkline>
            <x14:sparkline>
              <xm:f>Course_Fall!B434:K434</xm:f>
              <xm:sqref>P434</xm:sqref>
            </x14:sparkline>
            <x14:sparkline>
              <xm:f>Course_Fall!B435:K435</xm:f>
              <xm:sqref>P435</xm:sqref>
            </x14:sparkline>
            <x14:sparkline>
              <xm:f>Course_Fall!B436:K436</xm:f>
              <xm:sqref>P436</xm:sqref>
            </x14:sparkline>
            <x14:sparkline>
              <xm:f>Course_Fall!B437:K437</xm:f>
              <xm:sqref>P437</xm:sqref>
            </x14:sparkline>
            <x14:sparkline>
              <xm:f>Course_Fall!B438:K438</xm:f>
              <xm:sqref>P438</xm:sqref>
            </x14:sparkline>
            <x14:sparkline>
              <xm:f>Course_Fall!B439:K439</xm:f>
              <xm:sqref>P439</xm:sqref>
            </x14:sparkline>
            <x14:sparkline>
              <xm:f>Course_Fall!B440:K440</xm:f>
              <xm:sqref>P440</xm:sqref>
            </x14:sparkline>
          </x14:sparklines>
        </x14:sparklineGroup>
        <x14:sparklineGroup displayEmptyCellsAs="gap" high="1" xr2:uid="{FA384D5A-CC24-4A91-9F1C-659C7328D50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Course_Fall!B420:K420</xm:f>
              <xm:sqref>P420</xm:sqref>
            </x14:sparkline>
            <x14:sparkline>
              <xm:f>Course_Fall!B421:K421</xm:f>
              <xm:sqref>P421</xm:sqref>
            </x14:sparkline>
            <x14:sparkline>
              <xm:f>Course_Fall!B422:K422</xm:f>
              <xm:sqref>P422</xm:sqref>
            </x14:sparkline>
            <x14:sparkline>
              <xm:f>Course_Fall!B423:K423</xm:f>
              <xm:sqref>P423</xm:sqref>
            </x14:sparkline>
          </x14:sparklines>
        </x14:sparklineGroup>
        <x14:sparklineGroup displayEmptyCellsAs="gap" high="1" xr2:uid="{786D6A33-1930-40E8-AFCB-BBF50439C13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Course_Fall!B425:K425</xm:f>
              <xm:sqref>P425</xm:sqref>
            </x14:sparkline>
            <x14:sparkline>
              <xm:f>Course_Fall!B426:K426</xm:f>
              <xm:sqref>P426</xm:sqref>
            </x14:sparkline>
            <x14:sparkline>
              <xm:f>Course_Fall!B427:K427</xm:f>
              <xm:sqref>P427</xm:sqref>
            </x14:sparkline>
          </x14:sparklines>
        </x14:sparklineGroup>
        <x14:sparklineGroup displayEmptyCellsAs="gap" high="1" xr2:uid="{57B643D8-4898-4B77-BA0B-7EF640E4D2C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Course_Fall!B413:K413</xm:f>
              <xm:sqref>P413</xm:sqref>
            </x14:sparkline>
            <x14:sparkline>
              <xm:f>Course_Fall!B414:K414</xm:f>
              <xm:sqref>P414</xm:sqref>
            </x14:sparkline>
            <x14:sparkline>
              <xm:f>Course_Fall!B415:K415</xm:f>
              <xm:sqref>P415</xm:sqref>
            </x14:sparkline>
          </x14:sparklines>
        </x14:sparklineGroup>
        <x14:sparklineGroup displayEmptyCellsAs="gap" high="1" xr2:uid="{953E0F91-DD52-4590-B7FB-C7EBE83692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Course_Fall!B408:K408</xm:f>
              <xm:sqref>P408</xm:sqref>
            </x14:sparkline>
            <x14:sparkline>
              <xm:f>Course_Fall!B409:K409</xm:f>
              <xm:sqref>P409</xm:sqref>
            </x14:sparkline>
            <x14:sparkline>
              <xm:f>Course_Fall!B410:K410</xm:f>
              <xm:sqref>P410</xm:sqref>
            </x14:sparkline>
            <x14:sparkline>
              <xm:f>Course_Fall!B411:K411</xm:f>
              <xm:sqref>P411</xm:sqref>
            </x14:sparkline>
          </x14:sparklines>
        </x14:sparklineGroup>
        <x14:sparklineGroup displayEmptyCellsAs="gap" high="1" xr2:uid="{DA52AF2A-F7A3-42CC-A7AF-ED2C94165D6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Course_Fall!B394:K394</xm:f>
              <xm:sqref>P394</xm:sqref>
            </x14:sparkline>
            <x14:sparkline>
              <xm:f>Course_Fall!B395:K395</xm:f>
              <xm:sqref>P395</xm:sqref>
            </x14:sparkline>
            <x14:sparkline>
              <xm:f>Course_Fall!B396:K396</xm:f>
              <xm:sqref>P396</xm:sqref>
            </x14:sparkline>
            <x14:sparkline>
              <xm:f>Course_Fall!B397:K397</xm:f>
              <xm:sqref>P397</xm:sqref>
            </x14:sparkline>
            <x14:sparkline>
              <xm:f>Course_Fall!B398:K398</xm:f>
              <xm:sqref>P398</xm:sqref>
            </x14:sparkline>
            <x14:sparkline>
              <xm:f>Course_Fall!B399:K399</xm:f>
              <xm:sqref>P399</xm:sqref>
            </x14:sparkline>
            <x14:sparkline>
              <xm:f>Course_Fall!B400:K400</xm:f>
              <xm:sqref>P400</xm:sqref>
            </x14:sparkline>
            <x14:sparkline>
              <xm:f>Course_Fall!B401:K401</xm:f>
              <xm:sqref>P401</xm:sqref>
            </x14:sparkline>
          </x14:sparklines>
        </x14:sparklineGroup>
        <x14:sparklineGroup displayEmptyCellsAs="gap" high="1" xr2:uid="{7088F359-363A-422F-BA1E-CFC8D5E5218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Course_Fall!B384:K384</xm:f>
              <xm:sqref>P384</xm:sqref>
            </x14:sparkline>
            <x14:sparkline>
              <xm:f>Course_Fall!B385:K385</xm:f>
              <xm:sqref>P385</xm:sqref>
            </x14:sparkline>
            <x14:sparkline>
              <xm:f>Course_Fall!B386:K386</xm:f>
              <xm:sqref>P386</xm:sqref>
            </x14:sparkline>
            <x14:sparkline>
              <xm:f>Course_Fall!B387:K387</xm:f>
              <xm:sqref>P387</xm:sqref>
            </x14:sparkline>
            <x14:sparkline>
              <xm:f>Course_Fall!B388:K388</xm:f>
              <xm:sqref>P388</xm:sqref>
            </x14:sparkline>
            <x14:sparkline>
              <xm:f>Course_Fall!B389:K389</xm:f>
              <xm:sqref>P389</xm:sqref>
            </x14:sparkline>
            <x14:sparkline>
              <xm:f>Course_Fall!B390:K390</xm:f>
              <xm:sqref>P390</xm:sqref>
            </x14:sparkline>
            <x14:sparkline>
              <xm:f>Course_Fall!B391:K391</xm:f>
              <xm:sqref>P391</xm:sqref>
            </x14:sparkline>
            <x14:sparkline>
              <xm:f>Course_Fall!B392:K392</xm:f>
              <xm:sqref>P392</xm:sqref>
            </x14:sparkline>
          </x14:sparklines>
        </x14:sparklineGroup>
        <x14:sparklineGroup displayEmptyCellsAs="gap" high="1" xr2:uid="{13C142DA-5231-469A-8CAD-907972DC5F0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Course_Fall!B372:K372</xm:f>
              <xm:sqref>P372</xm:sqref>
            </x14:sparkline>
            <x14:sparkline>
              <xm:f>Course_Fall!B373:K373</xm:f>
              <xm:sqref>P373</xm:sqref>
            </x14:sparkline>
            <x14:sparkline>
              <xm:f>Course_Fall!B374:K374</xm:f>
              <xm:sqref>P374</xm:sqref>
            </x14:sparkline>
            <x14:sparkline>
              <xm:f>Course_Fall!B375:K375</xm:f>
              <xm:sqref>P375</xm:sqref>
            </x14:sparkline>
            <x14:sparkline>
              <xm:f>Course_Fall!B376:K376</xm:f>
              <xm:sqref>P376</xm:sqref>
            </x14:sparkline>
            <x14:sparkline>
              <xm:f>Course_Fall!B377:K377</xm:f>
              <xm:sqref>P377</xm:sqref>
            </x14:sparkline>
            <x14:sparkline>
              <xm:f>Course_Fall!B378:K378</xm:f>
              <xm:sqref>P378</xm:sqref>
            </x14:sparkline>
            <x14:sparkline>
              <xm:f>Course_Fall!B379:K379</xm:f>
              <xm:sqref>P379</xm:sqref>
            </x14:sparkline>
          </x14:sparklines>
        </x14:sparklineGroup>
        <x14:sparklineGroup displayEmptyCellsAs="gap" high="1" xr2:uid="{AA7CF6F9-E992-4919-B756-E02DD96BB02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Course_Fall!B362:K362</xm:f>
              <xm:sqref>P362</xm:sqref>
            </x14:sparkline>
            <x14:sparkline>
              <xm:f>Course_Fall!B363:K363</xm:f>
              <xm:sqref>P363</xm:sqref>
            </x14:sparkline>
            <x14:sparkline>
              <xm:f>Course_Fall!B364:K364</xm:f>
              <xm:sqref>P364</xm:sqref>
            </x14:sparkline>
            <x14:sparkline>
              <xm:f>Course_Fall!B365:K365</xm:f>
              <xm:sqref>P365</xm:sqref>
            </x14:sparkline>
            <x14:sparkline>
              <xm:f>Course_Fall!B366:K366</xm:f>
              <xm:sqref>P366</xm:sqref>
            </x14:sparkline>
            <x14:sparkline>
              <xm:f>Course_Fall!B367:K367</xm:f>
              <xm:sqref>P367</xm:sqref>
            </x14:sparkline>
            <x14:sparkline>
              <xm:f>Course_Fall!B368:K368</xm:f>
              <xm:sqref>P368</xm:sqref>
            </x14:sparkline>
            <x14:sparkline>
              <xm:f>Course_Fall!B369:K369</xm:f>
              <xm:sqref>P369</xm:sqref>
            </x14:sparkline>
            <x14:sparkline>
              <xm:f>Course_Fall!B370:K370</xm:f>
              <xm:sqref>P370</xm:sqref>
            </x14:sparkline>
          </x14:sparklines>
        </x14:sparklineGroup>
        <x14:sparklineGroup displayEmptyCellsAs="gap" high="1" xr2:uid="{86D6D281-3B73-46D6-A686-17CD58BC881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Course_Fall!B345:K345</xm:f>
              <xm:sqref>P345</xm:sqref>
            </x14:sparkline>
            <x14:sparkline>
              <xm:f>Course_Fall!B346:K346</xm:f>
              <xm:sqref>P346</xm:sqref>
            </x14:sparkline>
            <x14:sparkline>
              <xm:f>Course_Fall!B347:K347</xm:f>
              <xm:sqref>P347</xm:sqref>
            </x14:sparkline>
            <x14:sparkline>
              <xm:f>Course_Fall!B348:K348</xm:f>
              <xm:sqref>P348</xm:sqref>
            </x14:sparkline>
            <x14:sparkline>
              <xm:f>Course_Fall!B349:K349</xm:f>
              <xm:sqref>P349</xm:sqref>
            </x14:sparkline>
            <x14:sparkline>
              <xm:f>Course_Fall!B350:K350</xm:f>
              <xm:sqref>P350</xm:sqref>
            </x14:sparkline>
            <x14:sparkline>
              <xm:f>Course_Fall!B351:K351</xm:f>
              <xm:sqref>P351</xm:sqref>
            </x14:sparkline>
            <x14:sparkline>
              <xm:f>Course_Fall!B352:K352</xm:f>
              <xm:sqref>P352</xm:sqref>
            </x14:sparkline>
            <x14:sparkline>
              <xm:f>Course_Fall!B353:K353</xm:f>
              <xm:sqref>P353</xm:sqref>
            </x14:sparkline>
            <x14:sparkline>
              <xm:f>Course_Fall!B354:K354</xm:f>
              <xm:sqref>P354</xm:sqref>
            </x14:sparkline>
            <x14:sparkline>
              <xm:f>Course_Fall!B355:K355</xm:f>
              <xm:sqref>P355</xm:sqref>
            </x14:sparkline>
          </x14:sparklines>
        </x14:sparklineGroup>
        <x14:sparklineGroup displayEmptyCellsAs="gap" high="1" xr2:uid="{CB6F2BFB-790B-4C59-BA13-C35D0CB0040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Course_Fall!B332:K332</xm:f>
              <xm:sqref>P332</xm:sqref>
            </x14:sparkline>
            <x14:sparkline>
              <xm:f>Course_Fall!B333:K333</xm:f>
              <xm:sqref>P333</xm:sqref>
            </x14:sparkline>
            <x14:sparkline>
              <xm:f>Course_Fall!B334:K334</xm:f>
              <xm:sqref>P334</xm:sqref>
            </x14:sparkline>
            <x14:sparkline>
              <xm:f>Course_Fall!B335:K335</xm:f>
              <xm:sqref>P335</xm:sqref>
            </x14:sparkline>
            <x14:sparkline>
              <xm:f>Course_Fall!B336:K336</xm:f>
              <xm:sqref>P336</xm:sqref>
            </x14:sparkline>
            <x14:sparkline>
              <xm:f>Course_Fall!B337:K337</xm:f>
              <xm:sqref>P337</xm:sqref>
            </x14:sparkline>
            <x14:sparkline>
              <xm:f>Course_Fall!B338:K338</xm:f>
              <xm:sqref>P338</xm:sqref>
            </x14:sparkline>
            <x14:sparkline>
              <xm:f>Course_Fall!B339:K339</xm:f>
              <xm:sqref>P339</xm:sqref>
            </x14:sparkline>
            <x14:sparkline>
              <xm:f>Course_Fall!B340:K340</xm:f>
              <xm:sqref>P340</xm:sqref>
            </x14:sparkline>
            <x14:sparkline>
              <xm:f>Course_Fall!B341:K341</xm:f>
              <xm:sqref>P341</xm:sqref>
            </x14:sparkline>
            <x14:sparkline>
              <xm:f>Course_Fall!B342:K342</xm:f>
              <xm:sqref>P342</xm:sqref>
            </x14:sparkline>
            <x14:sparkline>
              <xm:f>Course_Fall!B343:K343</xm:f>
              <xm:sqref>P343</xm:sqref>
            </x14:sparkline>
          </x14:sparklines>
        </x14:sparklineGroup>
        <x14:sparklineGroup displayEmptyCellsAs="gap" high="1" xr2:uid="{37515740-B428-43A3-82AE-E72DDB58EE1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Course_Fall!B318:K318</xm:f>
              <xm:sqref>P318</xm:sqref>
            </x14:sparkline>
            <x14:sparkline>
              <xm:f>Course_Fall!B319:K319</xm:f>
              <xm:sqref>P319</xm:sqref>
            </x14:sparkline>
            <x14:sparkline>
              <xm:f>Course_Fall!B320:K320</xm:f>
              <xm:sqref>P320</xm:sqref>
            </x14:sparkline>
            <x14:sparkline>
              <xm:f>Course_Fall!B321:K321</xm:f>
              <xm:sqref>P321</xm:sqref>
            </x14:sparkline>
            <x14:sparkline>
              <xm:f>Course_Fall!B322:K322</xm:f>
              <xm:sqref>P322</xm:sqref>
            </x14:sparkline>
            <x14:sparkline>
              <xm:f>Course_Fall!B323:K323</xm:f>
              <xm:sqref>P323</xm:sqref>
            </x14:sparkline>
          </x14:sparklines>
        </x14:sparklineGroup>
        <x14:sparklineGroup displayEmptyCellsAs="gap" high="1" xr2:uid="{BCC5C8A8-F006-46BC-8767-B5CEA678E2D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Course_Fall!B310:K310</xm:f>
              <xm:sqref>P310</xm:sqref>
            </x14:sparkline>
            <x14:sparkline>
              <xm:f>Course_Fall!B311:K311</xm:f>
              <xm:sqref>P311</xm:sqref>
            </x14:sparkline>
            <x14:sparkline>
              <xm:f>Course_Fall!B312:K312</xm:f>
              <xm:sqref>P312</xm:sqref>
            </x14:sparkline>
            <x14:sparkline>
              <xm:f>Course_Fall!B313:K313</xm:f>
              <xm:sqref>P313</xm:sqref>
            </x14:sparkline>
            <x14:sparkline>
              <xm:f>Course_Fall!B314:K314</xm:f>
              <xm:sqref>P314</xm:sqref>
            </x14:sparkline>
            <x14:sparkline>
              <xm:f>Course_Fall!B315:K315</xm:f>
              <xm:sqref>P315</xm:sqref>
            </x14:sparkline>
            <x14:sparkline>
              <xm:f>Course_Fall!B316:K316</xm:f>
              <xm:sqref>P316</xm:sqref>
            </x14:sparkline>
          </x14:sparklines>
        </x14:sparklineGroup>
        <x14:sparklineGroup displayEmptyCellsAs="gap" high="1" xr2:uid="{9B64A822-C47A-4DA2-B03E-2F6FF786D03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Course_Fall!B303:K303</xm:f>
              <xm:sqref>P303</xm:sqref>
            </x14:sparkline>
            <x14:sparkline>
              <xm:f>Course_Fall!B304:K304</xm:f>
              <xm:sqref>P304</xm:sqref>
            </x14:sparkline>
            <x14:sparkline>
              <xm:f>Course_Fall!B305:K305</xm:f>
              <xm:sqref>P305</xm:sqref>
            </x14:sparkline>
          </x14:sparklines>
        </x14:sparklineGroup>
        <x14:sparklineGroup displayEmptyCellsAs="gap" high="1" xr2:uid="{27DBB26C-734A-4C2C-92A2-E708EC9A3A7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Course_Fall!B298:K298</xm:f>
              <xm:sqref>P298</xm:sqref>
            </x14:sparkline>
            <x14:sparkline>
              <xm:f>Course_Fall!B299:K299</xm:f>
              <xm:sqref>P299</xm:sqref>
            </x14:sparkline>
            <x14:sparkline>
              <xm:f>Course_Fall!B300:K300</xm:f>
              <xm:sqref>P300</xm:sqref>
            </x14:sparkline>
            <x14:sparkline>
              <xm:f>Course_Fall!B301:K301</xm:f>
              <xm:sqref>P301</xm:sqref>
            </x14:sparkline>
          </x14:sparklines>
        </x14:sparklineGroup>
        <x14:sparklineGroup displayEmptyCellsAs="gap" high="1" xr2:uid="{C8ECDE7F-17C9-49EE-BD8F-21767A6BB46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Course_Fall!B287:K287</xm:f>
              <xm:sqref>P287</xm:sqref>
            </x14:sparkline>
            <x14:sparkline>
              <xm:f>Course_Fall!B288:K288</xm:f>
              <xm:sqref>P288</xm:sqref>
            </x14:sparkline>
            <x14:sparkline>
              <xm:f>Course_Fall!B289:K289</xm:f>
              <xm:sqref>P289</xm:sqref>
            </x14:sparkline>
            <x14:sparkline>
              <xm:f>Course_Fall!B290:K290</xm:f>
              <xm:sqref>P290</xm:sqref>
            </x14:sparkline>
            <x14:sparkline>
              <xm:f>Course_Fall!B291:K291</xm:f>
              <xm:sqref>P291</xm:sqref>
            </x14:sparkline>
          </x14:sparklines>
        </x14:sparklineGroup>
        <x14:sparklineGroup displayEmptyCellsAs="gap" high="1" xr2:uid="{0EE6AA96-F8B5-4D5E-B648-68A9F09696A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Course_Fall!B280:K280</xm:f>
              <xm:sqref>P280</xm:sqref>
            </x14:sparkline>
            <x14:sparkline>
              <xm:f>Course_Fall!B281:K281</xm:f>
              <xm:sqref>P281</xm:sqref>
            </x14:sparkline>
            <x14:sparkline>
              <xm:f>Course_Fall!B282:K282</xm:f>
              <xm:sqref>P282</xm:sqref>
            </x14:sparkline>
            <x14:sparkline>
              <xm:f>Course_Fall!B283:K283</xm:f>
              <xm:sqref>P283</xm:sqref>
            </x14:sparkline>
            <x14:sparkline>
              <xm:f>Course_Fall!B284:K284</xm:f>
              <xm:sqref>P284</xm:sqref>
            </x14:sparkline>
            <x14:sparkline>
              <xm:f>Course_Fall!B285:K285</xm:f>
              <xm:sqref>P285</xm:sqref>
            </x14:sparkline>
          </x14:sparklines>
        </x14:sparklineGroup>
        <x14:sparklineGroup displayEmptyCellsAs="gap" high="1" xr2:uid="{80DC291F-8F30-4650-B312-CE00B765858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Course_Fall!B271:K271</xm:f>
              <xm:sqref>P271</xm:sqref>
            </x14:sparkline>
            <x14:sparkline>
              <xm:f>Course_Fall!B272:K272</xm:f>
              <xm:sqref>P272</xm:sqref>
            </x14:sparkline>
            <x14:sparkline>
              <xm:f>Course_Fall!B273:K273</xm:f>
              <xm:sqref>P273</xm:sqref>
            </x14:sparkline>
            <x14:sparkline>
              <xm:f>Course_Fall!B274:K274</xm:f>
              <xm:sqref>P274</xm:sqref>
            </x14:sparkline>
            <x14:sparkline>
              <xm:f>Course_Fall!B275:K275</xm:f>
              <xm:sqref>P275</xm:sqref>
            </x14:sparkline>
          </x14:sparklines>
        </x14:sparklineGroup>
        <x14:sparklineGroup displayEmptyCellsAs="gap" high="1" xr2:uid="{7A8FBC4E-C5DA-495A-BF41-D5CC73AC835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Course_Fall!B264:K264</xm:f>
              <xm:sqref>P264</xm:sqref>
            </x14:sparkline>
            <x14:sparkline>
              <xm:f>Course_Fall!B265:K265</xm:f>
              <xm:sqref>P265</xm:sqref>
            </x14:sparkline>
            <x14:sparkline>
              <xm:f>Course_Fall!B266:K266</xm:f>
              <xm:sqref>P266</xm:sqref>
            </x14:sparkline>
            <x14:sparkline>
              <xm:f>Course_Fall!B267:K267</xm:f>
              <xm:sqref>P267</xm:sqref>
            </x14:sparkline>
            <x14:sparkline>
              <xm:f>Course_Fall!B268:K268</xm:f>
              <xm:sqref>P268</xm:sqref>
            </x14:sparkline>
            <x14:sparkline>
              <xm:f>Course_Fall!B269:K269</xm:f>
              <xm:sqref>P269</xm:sqref>
            </x14:sparkline>
          </x14:sparklines>
        </x14:sparklineGroup>
        <x14:sparklineGroup displayEmptyCellsAs="gap" high="1" xr2:uid="{A35B75BF-AB01-4065-BB75-747E6406282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Course_Fall!B249:K249</xm:f>
              <xm:sqref>P249</xm:sqref>
            </x14:sparkline>
            <x14:sparkline>
              <xm:f>Course_Fall!B250:K250</xm:f>
              <xm:sqref>P250</xm:sqref>
            </x14:sparkline>
            <x14:sparkline>
              <xm:f>Course_Fall!B251:K251</xm:f>
              <xm:sqref>P251</xm:sqref>
            </x14:sparkline>
            <x14:sparkline>
              <xm:f>Course_Fall!B252:K252</xm:f>
              <xm:sqref>P252</xm:sqref>
            </x14:sparkline>
            <x14:sparkline>
              <xm:f>Course_Fall!B253:K253</xm:f>
              <xm:sqref>P253</xm:sqref>
            </x14:sparkline>
            <x14:sparkline>
              <xm:f>Course_Fall!B254:K254</xm:f>
              <xm:sqref>P254</xm:sqref>
            </x14:sparkline>
            <x14:sparkline>
              <xm:f>Course_Fall!B255:K255</xm:f>
              <xm:sqref>P255</xm:sqref>
            </x14:sparkline>
            <x14:sparkline>
              <xm:f>Course_Fall!B256:K256</xm:f>
              <xm:sqref>P256</xm:sqref>
            </x14:sparkline>
            <x14:sparkline>
              <xm:f>Course_Fall!B257:K257</xm:f>
              <xm:sqref>P257</xm:sqref>
            </x14:sparkline>
          </x14:sparklines>
        </x14:sparklineGroup>
        <x14:sparklineGroup displayEmptyCellsAs="gap" high="1" xr2:uid="{8AA990B7-CBA5-4299-B28C-A2977532B32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Course_Fall!B237:K237</xm:f>
              <xm:sqref>P237</xm:sqref>
            </x14:sparkline>
            <x14:sparkline>
              <xm:f>Course_Fall!B238:K238</xm:f>
              <xm:sqref>P238</xm:sqref>
            </x14:sparkline>
            <x14:sparkline>
              <xm:f>Course_Fall!B239:K239</xm:f>
              <xm:sqref>P239</xm:sqref>
            </x14:sparkline>
            <x14:sparkline>
              <xm:f>Course_Fall!B240:K240</xm:f>
              <xm:sqref>P240</xm:sqref>
            </x14:sparkline>
            <x14:sparkline>
              <xm:f>Course_Fall!B241:K241</xm:f>
              <xm:sqref>P241</xm:sqref>
            </x14:sparkline>
            <x14:sparkline>
              <xm:f>Course_Fall!B242:K242</xm:f>
              <xm:sqref>P242</xm:sqref>
            </x14:sparkline>
            <x14:sparkline>
              <xm:f>Course_Fall!B243:K243</xm:f>
              <xm:sqref>P243</xm:sqref>
            </x14:sparkline>
            <x14:sparkline>
              <xm:f>Course_Fall!B244:K244</xm:f>
              <xm:sqref>P244</xm:sqref>
            </x14:sparkline>
            <x14:sparkline>
              <xm:f>Course_Fall!B245:K245</xm:f>
              <xm:sqref>P245</xm:sqref>
            </x14:sparkline>
            <x14:sparkline>
              <xm:f>Course_Fall!B246:K246</xm:f>
              <xm:sqref>P246</xm:sqref>
            </x14:sparkline>
            <x14:sparkline>
              <xm:f>Course_Fall!B247:K247</xm:f>
              <xm:sqref>P247</xm:sqref>
            </x14:sparkline>
          </x14:sparklines>
        </x14:sparklineGroup>
        <x14:sparklineGroup displayEmptyCellsAs="gap" high="1" xr2:uid="{71B07B00-22DB-47CF-B49D-D8AD8CCBEBF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Course_Fall!B222:K222</xm:f>
              <xm:sqref>P222</xm:sqref>
            </x14:sparkline>
            <x14:sparkline>
              <xm:f>Course_Fall!B223:K223</xm:f>
              <xm:sqref>P223</xm:sqref>
            </x14:sparkline>
            <x14:sparkline>
              <xm:f>Course_Fall!B224:K224</xm:f>
              <xm:sqref>P224</xm:sqref>
            </x14:sparkline>
            <x14:sparkline>
              <xm:f>Course_Fall!B225:K225</xm:f>
              <xm:sqref>P225</xm:sqref>
            </x14:sparkline>
            <x14:sparkline>
              <xm:f>Course_Fall!B226:K226</xm:f>
              <xm:sqref>P226</xm:sqref>
            </x14:sparkline>
            <x14:sparkline>
              <xm:f>Course_Fall!B227:K227</xm:f>
              <xm:sqref>P227</xm:sqref>
            </x14:sparkline>
            <x14:sparkline>
              <xm:f>Course_Fall!B228:K228</xm:f>
              <xm:sqref>P228</xm:sqref>
            </x14:sparkline>
            <x14:sparkline>
              <xm:f>Course_Fall!B229:K229</xm:f>
              <xm:sqref>P229</xm:sqref>
            </x14:sparkline>
            <x14:sparkline>
              <xm:f>Course_Fall!B230:K230</xm:f>
              <xm:sqref>P230</xm:sqref>
            </x14:sparkline>
            <x14:sparkline>
              <xm:f>Course_Fall!B231:K231</xm:f>
              <xm:sqref>P231</xm:sqref>
            </x14:sparkline>
          </x14:sparklines>
        </x14:sparklineGroup>
        <x14:sparklineGroup displayEmptyCellsAs="gap" high="1" xr2:uid="{1EB7AF89-B01E-40AB-888E-908D4012DE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Course_Fall!B210:K210</xm:f>
              <xm:sqref>P210</xm:sqref>
            </x14:sparkline>
            <x14:sparkline>
              <xm:f>Course_Fall!B211:K211</xm:f>
              <xm:sqref>P211</xm:sqref>
            </x14:sparkline>
            <x14:sparkline>
              <xm:f>Course_Fall!B212:K212</xm:f>
              <xm:sqref>P212</xm:sqref>
            </x14:sparkline>
            <x14:sparkline>
              <xm:f>Course_Fall!B213:K213</xm:f>
              <xm:sqref>P213</xm:sqref>
            </x14:sparkline>
            <x14:sparkline>
              <xm:f>Course_Fall!B214:K214</xm:f>
              <xm:sqref>P214</xm:sqref>
            </x14:sparkline>
            <x14:sparkline>
              <xm:f>Course_Fall!B215:K215</xm:f>
              <xm:sqref>P215</xm:sqref>
            </x14:sparkline>
            <x14:sparkline>
              <xm:f>Course_Fall!B216:K216</xm:f>
              <xm:sqref>P216</xm:sqref>
            </x14:sparkline>
            <x14:sparkline>
              <xm:f>Course_Fall!B217:K217</xm:f>
              <xm:sqref>P217</xm:sqref>
            </x14:sparkline>
            <x14:sparkline>
              <xm:f>Course_Fall!B218:K218</xm:f>
              <xm:sqref>P218</xm:sqref>
            </x14:sparkline>
            <x14:sparkline>
              <xm:f>Course_Fall!B219:K219</xm:f>
              <xm:sqref>P219</xm:sqref>
            </x14:sparkline>
            <x14:sparkline>
              <xm:f>Course_Fall!B220:K220</xm:f>
              <xm:sqref>P220</xm:sqref>
            </x14:sparkline>
          </x14:sparklines>
        </x14:sparklineGroup>
        <x14:sparklineGroup displayEmptyCellsAs="gap" high="1" xr2:uid="{085B078F-312B-47C2-AF84-FFCDFC93C78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Course_Fall!B107:K107</xm:f>
              <xm:sqref>P107</xm:sqref>
            </x14:sparkline>
            <x14:sparkline>
              <xm:f>Course_Fall!B108:K108</xm:f>
              <xm:sqref>P108</xm:sqref>
            </x14:sparkline>
            <x14:sparkline>
              <xm:f>Course_Fall!B109:K109</xm:f>
              <xm:sqref>P109</xm:sqref>
            </x14:sparkline>
            <x14:sparkline>
              <xm:f>Course_Fall!B110:K110</xm:f>
              <xm:sqref>P110</xm:sqref>
            </x14:sparkline>
            <x14:sparkline>
              <xm:f>Course_Fall!B111:K111</xm:f>
              <xm:sqref>P111</xm:sqref>
            </x14:sparkline>
            <x14:sparkline>
              <xm:f>Course_Fall!B112:K112</xm:f>
              <xm:sqref>P112</xm:sqref>
            </x14:sparkline>
            <x14:sparkline>
              <xm:f>Course_Fall!B113:K113</xm:f>
              <xm:sqref>P113</xm:sqref>
            </x14:sparkline>
            <x14:sparkline>
              <xm:f>Course_Fall!B114:K114</xm:f>
              <xm:sqref>P114</xm:sqref>
            </x14:sparkline>
            <x14:sparkline>
              <xm:f>Course_Fall!B115:K115</xm:f>
              <xm:sqref>P115</xm:sqref>
            </x14:sparkline>
            <x14:sparkline>
              <xm:f>Course_Fall!B116:K116</xm:f>
              <xm:sqref>P116</xm:sqref>
            </x14:sparkline>
            <x14:sparkline>
              <xm:f>Course_Fall!B117:K117</xm:f>
              <xm:sqref>P117</xm:sqref>
            </x14:sparkline>
          </x14:sparklines>
        </x14:sparklineGroup>
        <x14:sparklineGroup displayEmptyCellsAs="gap" high="1" xr2:uid="{DDD5F0B0-DC6F-4DC5-92FD-8F06B39800C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Course_Fall!B95:K95</xm:f>
              <xm:sqref>P95</xm:sqref>
            </x14:sparkline>
            <x14:sparkline>
              <xm:f>Course_Fall!B96:K96</xm:f>
              <xm:sqref>P96</xm:sqref>
            </x14:sparkline>
            <x14:sparkline>
              <xm:f>Course_Fall!B97:K97</xm:f>
              <xm:sqref>P97</xm:sqref>
            </x14:sparkline>
            <x14:sparkline>
              <xm:f>Course_Fall!B98:K98</xm:f>
              <xm:sqref>P98</xm:sqref>
            </x14:sparkline>
            <x14:sparkline>
              <xm:f>Course_Fall!B99:K99</xm:f>
              <xm:sqref>P99</xm:sqref>
            </x14:sparkline>
            <x14:sparkline>
              <xm:f>Course_Fall!B100:K100</xm:f>
              <xm:sqref>P100</xm:sqref>
            </x14:sparkline>
            <x14:sparkline>
              <xm:f>Course_Fall!B101:K101</xm:f>
              <xm:sqref>P101</xm:sqref>
            </x14:sparkline>
            <x14:sparkline>
              <xm:f>Course_Fall!B102:K102</xm:f>
              <xm:sqref>P102</xm:sqref>
            </x14:sparkline>
            <x14:sparkline>
              <xm:f>Course_Fall!B103:K103</xm:f>
              <xm:sqref>P103</xm:sqref>
            </x14:sparkline>
            <x14:sparkline>
              <xm:f>Course_Fall!B104:K104</xm:f>
              <xm:sqref>P104</xm:sqref>
            </x14:sparkline>
            <x14:sparkline>
              <xm:f>Course_Fall!B105:K105</xm:f>
              <xm:sqref>P105</xm:sqref>
            </x14:sparkline>
          </x14:sparklines>
        </x14:sparklineGroup>
        <x14:sparklineGroup displayEmptyCellsAs="gap" high="1" xr2:uid="{B810DC54-A85B-46C2-B784-156ED289F9D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Course_Fall!B78:K78</xm:f>
              <xm:sqref>P78</xm:sqref>
            </x14:sparkline>
            <x14:sparkline>
              <xm:f>Course_Fall!B79:K79</xm:f>
              <xm:sqref>P79</xm:sqref>
            </x14:sparkline>
            <x14:sparkline>
              <xm:f>Course_Fall!B80:K80</xm:f>
              <xm:sqref>P80</xm:sqref>
            </x14:sparkline>
            <x14:sparkline>
              <xm:f>Course_Fall!B81:K81</xm:f>
              <xm:sqref>P81</xm:sqref>
            </x14:sparkline>
            <x14:sparkline>
              <xm:f>Course_Fall!B82:K82</xm:f>
              <xm:sqref>P82</xm:sqref>
            </x14:sparkline>
            <x14:sparkline>
              <xm:f>Course_Fall!B83:K83</xm:f>
              <xm:sqref>P83</xm:sqref>
            </x14:sparkline>
            <x14:sparkline>
              <xm:f>Course_Fall!B84:K84</xm:f>
              <xm:sqref>P84</xm:sqref>
            </x14:sparkline>
            <x14:sparkline>
              <xm:f>Course_Fall!B85:K85</xm:f>
              <xm:sqref>P85</xm:sqref>
            </x14:sparkline>
            <x14:sparkline>
              <xm:f>Course_Fall!B86:K86</xm:f>
              <xm:sqref>P86</xm:sqref>
            </x14:sparkline>
            <x14:sparkline>
              <xm:f>Course_Fall!B87:K87</xm:f>
              <xm:sqref>P87</xm:sqref>
            </x14:sparkline>
          </x14:sparklines>
        </x14:sparklineGroup>
        <x14:sparklineGroup displayEmptyCellsAs="gap" high="1" xr2:uid="{4F124A53-592A-407D-B718-566F2C7172E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Course_Fall!B66:K66</xm:f>
              <xm:sqref>P66</xm:sqref>
            </x14:sparkline>
            <x14:sparkline>
              <xm:f>Course_Fall!B67:K67</xm:f>
              <xm:sqref>P67</xm:sqref>
            </x14:sparkline>
            <x14:sparkline>
              <xm:f>Course_Fall!B68:K68</xm:f>
              <xm:sqref>P68</xm:sqref>
            </x14:sparkline>
            <x14:sparkline>
              <xm:f>Course_Fall!B69:K69</xm:f>
              <xm:sqref>P69</xm:sqref>
            </x14:sparkline>
            <x14:sparkline>
              <xm:f>Course_Fall!B70:K70</xm:f>
              <xm:sqref>P70</xm:sqref>
            </x14:sparkline>
            <x14:sparkline>
              <xm:f>Course_Fall!B71:K71</xm:f>
              <xm:sqref>P71</xm:sqref>
            </x14:sparkline>
            <x14:sparkline>
              <xm:f>Course_Fall!B72:K72</xm:f>
              <xm:sqref>P72</xm:sqref>
            </x14:sparkline>
            <x14:sparkline>
              <xm:f>Course_Fall!B73:K73</xm:f>
              <xm:sqref>P73</xm:sqref>
            </x14:sparkline>
            <x14:sparkline>
              <xm:f>Course_Fall!B74:K74</xm:f>
              <xm:sqref>P74</xm:sqref>
            </x14:sparkline>
            <x14:sparkline>
              <xm:f>Course_Fall!B75:K75</xm:f>
              <xm:sqref>P75</xm:sqref>
            </x14:sparkline>
            <x14:sparkline>
              <xm:f>Course_Fall!B76:K76</xm:f>
              <xm:sqref>P76</xm:sqref>
            </x14:sparkline>
          </x14:sparklines>
        </x14:sparklineGroup>
        <x14:sparklineGroup displayEmptyCellsAs="gap" high="1" xr2:uid="{34887DF5-46D9-4C16-A4F3-6A3C67F936A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Course_Fall!B48:K48</xm:f>
              <xm:sqref>P48</xm:sqref>
            </x14:sparkline>
            <x14:sparkline>
              <xm:f>Course_Fall!B49:K49</xm:f>
              <xm:sqref>P49</xm:sqref>
            </x14:sparkline>
            <x14:sparkline>
              <xm:f>Course_Fall!B50:K50</xm:f>
              <xm:sqref>P50</xm:sqref>
            </x14:sparkline>
            <x14:sparkline>
              <xm:f>Course_Fall!B51:K51</xm:f>
              <xm:sqref>P51</xm:sqref>
            </x14:sparkline>
            <x14:sparkline>
              <xm:f>Course_Fall!B52:K52</xm:f>
              <xm:sqref>P52</xm:sqref>
            </x14:sparkline>
            <x14:sparkline>
              <xm:f>Course_Fall!B53:K53</xm:f>
              <xm:sqref>P53</xm:sqref>
            </x14:sparkline>
            <x14:sparkline>
              <xm:f>Course_Fall!B54:K54</xm:f>
              <xm:sqref>P54</xm:sqref>
            </x14:sparkline>
            <x14:sparkline>
              <xm:f>Course_Fall!B55:K55</xm:f>
              <xm:sqref>P55</xm:sqref>
            </x14:sparkline>
            <x14:sparkline>
              <xm:f>Course_Fall!B56:K56</xm:f>
              <xm:sqref>P56</xm:sqref>
            </x14:sparkline>
            <x14:sparkline>
              <xm:f>Course_Fall!B57:K57</xm:f>
              <xm:sqref>P57</xm:sqref>
            </x14:sparkline>
          </x14:sparklines>
        </x14:sparklineGroup>
        <x14:sparklineGroup displayEmptyCellsAs="gap" high="1" xr2:uid="{0626FFDD-7BFE-4888-84E3-073EAA50382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Course_Fall!B18:K18</xm:f>
              <xm:sqref>P18</xm:sqref>
            </x14:sparkline>
            <x14:sparkline>
              <xm:f>Course_Fall!B19:K19</xm:f>
              <xm:sqref>P19</xm:sqref>
            </x14:sparkline>
            <x14:sparkline>
              <xm:f>Course_Fall!B20:K20</xm:f>
              <xm:sqref>P20</xm:sqref>
            </x14:sparkline>
            <x14:sparkline>
              <xm:f>Course_Fall!B21:K21</xm:f>
              <xm:sqref>P21</xm:sqref>
            </x14:sparkline>
            <x14:sparkline>
              <xm:f>Course_Fall!B22:K22</xm:f>
              <xm:sqref>P22</xm:sqref>
            </x14:sparkline>
            <x14:sparkline>
              <xm:f>Course_Fall!B23:K23</xm:f>
              <xm:sqref>P23</xm:sqref>
            </x14:sparkline>
            <x14:sparkline>
              <xm:f>Course_Fall!B24:K24</xm:f>
              <xm:sqref>P24</xm:sqref>
            </x14:sparkline>
            <x14:sparkline>
              <xm:f>Course_Fall!B25:K25</xm:f>
              <xm:sqref>P25</xm:sqref>
            </x14:sparkline>
            <x14:sparkline>
              <xm:f>Course_Fall!B26:K26</xm:f>
              <xm:sqref>P26</xm:sqref>
            </x14:sparkline>
            <x14:sparkline>
              <xm:f>Course_Fall!B27:K27</xm:f>
              <xm:sqref>P27</xm:sqref>
            </x14:sparkline>
          </x14:sparklines>
        </x14:sparklineGroup>
        <x14:sparklineGroup displayEmptyCellsAs="gap" high="1" xr2:uid="{A49056F0-84FB-4650-8A81-AE3CA8B1706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Course_Fall!B6:K6</xm:f>
              <xm:sqref>P6</xm:sqref>
            </x14:sparkline>
            <x14:sparkline>
              <xm:f>Course_Fall!B7:K7</xm:f>
              <xm:sqref>P7</xm:sqref>
            </x14:sparkline>
            <x14:sparkline>
              <xm:f>Course_Fall!B8:K8</xm:f>
              <xm:sqref>P8</xm:sqref>
            </x14:sparkline>
            <x14:sparkline>
              <xm:f>Course_Fall!B9:K9</xm:f>
              <xm:sqref>P9</xm:sqref>
            </x14:sparkline>
            <x14:sparkline>
              <xm:f>Course_Fall!B10:K10</xm:f>
              <xm:sqref>P10</xm:sqref>
            </x14:sparkline>
            <x14:sparkline>
              <xm:f>Course_Fall!B11:K11</xm:f>
              <xm:sqref>P11</xm:sqref>
            </x14:sparkline>
            <x14:sparkline>
              <xm:f>Course_Fall!B12:K12</xm:f>
              <xm:sqref>P12</xm:sqref>
            </x14:sparkline>
            <x14:sparkline>
              <xm:f>Course_Fall!B13:K13</xm:f>
              <xm:sqref>P13</xm:sqref>
            </x14:sparkline>
            <x14:sparkline>
              <xm:f>Course_Fall!B14:K14</xm:f>
              <xm:sqref>P14</xm:sqref>
            </x14:sparkline>
            <x14:sparkline>
              <xm:f>Course_Fall!B15:K15</xm:f>
              <xm:sqref>P15</xm:sqref>
            </x14:sparkline>
            <x14:sparkline>
              <xm:f>Course_Fall!B16:K16</xm:f>
              <xm:sqref>P16</xm:sqref>
            </x14:sparkline>
          </x14:sparklines>
        </x14:sparklineGroup>
        <x14:sparklineGroup displayEmptyCellsAs="gap" high="1" xr2:uid="{C67FEC17-26AD-419A-B95F-56A51599D97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Course_Fall!B36:K36</xm:f>
              <xm:sqref>P36</xm:sqref>
            </x14:sparkline>
            <x14:sparkline>
              <xm:f>Course_Fall!B37:K37</xm:f>
              <xm:sqref>P37</xm:sqref>
            </x14:sparkline>
            <x14:sparkline>
              <xm:f>Course_Fall!B38:K38</xm:f>
              <xm:sqref>P38</xm:sqref>
            </x14:sparkline>
            <x14:sparkline>
              <xm:f>Course_Fall!B39:K39</xm:f>
              <xm:sqref>P39</xm:sqref>
            </x14:sparkline>
            <x14:sparkline>
              <xm:f>Course_Fall!B40:K40</xm:f>
              <xm:sqref>P40</xm:sqref>
            </x14:sparkline>
            <x14:sparkline>
              <xm:f>Course_Fall!B41:K41</xm:f>
              <xm:sqref>P41</xm:sqref>
            </x14:sparkline>
            <x14:sparkline>
              <xm:f>Course_Fall!B42:K42</xm:f>
              <xm:sqref>P42</xm:sqref>
            </x14:sparkline>
            <x14:sparkline>
              <xm:f>Course_Fall!B43:K43</xm:f>
              <xm:sqref>P43</xm:sqref>
            </x14:sparkline>
            <x14:sparkline>
              <xm:f>Course_Fall!B44:K44</xm:f>
              <xm:sqref>P44</xm:sqref>
            </x14:sparkline>
            <x14:sparkline>
              <xm:f>Course_Fall!B45:K45</xm:f>
              <xm:sqref>P45</xm:sqref>
            </x14:sparkline>
            <x14:sparkline>
              <xm:f>Course_Fall!B46:K46</xm:f>
              <xm:sqref>P46</xm:sqref>
            </x14:sparkline>
          </x14:sparklines>
        </x14:sparklineGroup>
      </x14:sparklineGroups>
    </ext>
  </extLst>
</worksheet>
</file>

<file path=docMetadata/LabelInfo.xml><?xml version="1.0" encoding="utf-8"?>
<clbl:labelList xmlns:clbl="http://schemas.microsoft.com/office/2020/mipLabelMetadata">
  <clbl:label id="{8339ec0e-cfda-4fa7-91e1-b105515ef7a4}" enabled="1" method="Privileged" siteId="{e05b6b3f-1980-4b24-8637-580771f44de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Course_Fall_index</vt:lpstr>
      <vt:lpstr>Course_Fall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David</dc:creator>
  <cp:lastModifiedBy>Franks, Tiffany</cp:lastModifiedBy>
  <cp:lastPrinted>2026-09-30T17:04:47Z</cp:lastPrinted>
  <dcterms:created xsi:type="dcterms:W3CDTF">2012-06-20T17:37:23Z</dcterms:created>
  <dcterms:modified xsi:type="dcterms:W3CDTF">2026-09-30T20:05:48Z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193768-c197-47b0-9a84-da12a64213e6_Enabled">
    <vt:lpwstr>true</vt:lpwstr>
  </property>
  <property fmtid="{D5CDD505-2E9C-101B-9397-08002B2CF9AE}" pid="3" name="MSIP_Label_4b193768-c197-47b0-9a84-da12a64213e6_SetDate">
    <vt:lpwstr>2024-09-21T14:39:24Z</vt:lpwstr>
  </property>
  <property fmtid="{D5CDD505-2E9C-101B-9397-08002B2CF9AE}" pid="4" name="MSIP_Label_4b193768-c197-47b0-9a84-da12a64213e6_Method">
    <vt:lpwstr>Standard</vt:lpwstr>
  </property>
  <property fmtid="{D5CDD505-2E9C-101B-9397-08002B2CF9AE}" pid="5" name="MSIP_Label_4b193768-c197-47b0-9a84-da12a64213e6_Name">
    <vt:lpwstr>WSU Private (Docs)</vt:lpwstr>
  </property>
  <property fmtid="{D5CDD505-2E9C-101B-9397-08002B2CF9AE}" pid="6" name="MSIP_Label_4b193768-c197-47b0-9a84-da12a64213e6_SiteId">
    <vt:lpwstr>e05b6b3f-1980-4b24-8637-580771f44dee</vt:lpwstr>
  </property>
  <property fmtid="{D5CDD505-2E9C-101B-9397-08002B2CF9AE}" pid="7" name="MSIP_Label_4b193768-c197-47b0-9a84-da12a64213e6_ActionId">
    <vt:lpwstr>90592a55-4913-4997-b09b-d1683a4f1551</vt:lpwstr>
  </property>
  <property fmtid="{D5CDD505-2E9C-101B-9397-08002B2CF9AE}" pid="8" name="MSIP_Label_4b193768-c197-47b0-9a84-da12a64213e6_ContentBits">
    <vt:lpwstr>3</vt:lpwstr>
  </property>
</Properties>
</file>