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O:\OPA_Office\OPA_Website\lvl1_Factbooks\factbooks10yr\"/>
    </mc:Choice>
  </mc:AlternateContent>
  <xr:revisionPtr revIDLastSave="0" documentId="13_ncr:1_{79A176AE-08F2-4450-9C5F-5F6F6F83BA0E}" xr6:coauthVersionLast="47" xr6:coauthVersionMax="47" xr10:uidLastSave="{00000000-0000-0000-0000-000000000000}"/>
  <workbookProtection workbookAlgorithmName="SHA-512" workbookHashValue="UYjl0Y5NKile0firPOgSgCdWAhNB88HYNVny7G0G8rRQmcBC546DalHgvC1k4Bcy6nMqkTfkZ811HaDF2+yC0g==" workbookSaltValue="WhfxqbHXcq0NrTS/WYzPoA==" workbookSpinCount="100000" lockStructure="1"/>
  <bookViews>
    <workbookView xWindow="15240" yWindow="3600" windowWidth="22335" windowHeight="17145" xr2:uid="{00000000-000D-0000-FFFF-FFFF00000000}"/>
  </bookViews>
  <sheets>
    <sheet name="Course_Summer_index" sheetId="3" r:id="rId1"/>
    <sheet name="Course_Summ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89" i="2" l="1"/>
  <c r="M472" i="2"/>
  <c r="M485" i="2"/>
  <c r="B474" i="2"/>
  <c r="K474" i="2"/>
  <c r="C474" i="2"/>
  <c r="D474" i="2"/>
  <c r="E474" i="2"/>
  <c r="F474" i="2"/>
  <c r="G474" i="2"/>
  <c r="H474" i="2"/>
  <c r="I474" i="2"/>
  <c r="J474" i="2"/>
  <c r="K472" i="2"/>
  <c r="C472" i="2"/>
  <c r="D472" i="2"/>
  <c r="E472" i="2"/>
  <c r="F472" i="2"/>
  <c r="G472" i="2"/>
  <c r="H472" i="2"/>
  <c r="I472" i="2"/>
  <c r="J472" i="2"/>
  <c r="B472" i="2"/>
  <c r="K473" i="2"/>
  <c r="C473" i="2"/>
  <c r="D473" i="2"/>
  <c r="E473" i="2"/>
  <c r="F473" i="2"/>
  <c r="G473" i="2"/>
  <c r="H473" i="2"/>
  <c r="I473" i="2"/>
  <c r="J473" i="2"/>
  <c r="B473" i="2"/>
  <c r="K465" i="2"/>
  <c r="K466" i="2"/>
  <c r="K467" i="2"/>
  <c r="K468" i="2"/>
  <c r="K469" i="2"/>
  <c r="K470" i="2"/>
  <c r="K464" i="2"/>
  <c r="J465" i="2"/>
  <c r="J466" i="2"/>
  <c r="J467" i="2"/>
  <c r="J468" i="2"/>
  <c r="J469" i="2"/>
  <c r="J470" i="2"/>
  <c r="J464" i="2"/>
  <c r="I465" i="2"/>
  <c r="I466" i="2"/>
  <c r="I467" i="2"/>
  <c r="I468" i="2"/>
  <c r="I469" i="2"/>
  <c r="I470" i="2"/>
  <c r="I464" i="2"/>
  <c r="H465" i="2"/>
  <c r="H466" i="2"/>
  <c r="H467" i="2"/>
  <c r="H468" i="2"/>
  <c r="H469" i="2"/>
  <c r="H470" i="2"/>
  <c r="H464" i="2"/>
  <c r="G465" i="2"/>
  <c r="G466" i="2"/>
  <c r="G467" i="2"/>
  <c r="G468" i="2"/>
  <c r="G469" i="2"/>
  <c r="G470" i="2"/>
  <c r="G464" i="2"/>
  <c r="F465" i="2"/>
  <c r="F466" i="2"/>
  <c r="F467" i="2"/>
  <c r="F468" i="2"/>
  <c r="F469" i="2"/>
  <c r="F470" i="2"/>
  <c r="F464" i="2"/>
  <c r="E465" i="2"/>
  <c r="E466" i="2"/>
  <c r="E467" i="2"/>
  <c r="E468" i="2"/>
  <c r="E469" i="2"/>
  <c r="E470" i="2"/>
  <c r="E464" i="2"/>
  <c r="D465" i="2"/>
  <c r="D466" i="2"/>
  <c r="D467" i="2"/>
  <c r="D468" i="2"/>
  <c r="D469" i="2"/>
  <c r="D470" i="2"/>
  <c r="D464" i="2"/>
  <c r="C465" i="2"/>
  <c r="C466" i="2"/>
  <c r="C467" i="2"/>
  <c r="C468" i="2"/>
  <c r="C469" i="2"/>
  <c r="C470" i="2"/>
  <c r="C464" i="2"/>
  <c r="B465" i="2"/>
  <c r="B466" i="2"/>
  <c r="B467" i="2"/>
  <c r="B468" i="2"/>
  <c r="B469" i="2"/>
  <c r="B470" i="2"/>
  <c r="B464" i="2"/>
  <c r="C390" i="2" l="1"/>
  <c r="D390" i="2"/>
  <c r="E390" i="2"/>
  <c r="F390" i="2"/>
  <c r="G390" i="2"/>
  <c r="H390" i="2"/>
  <c r="I390" i="2"/>
  <c r="J390" i="2"/>
  <c r="K390" i="2"/>
  <c r="B390" i="2"/>
  <c r="K392" i="2"/>
  <c r="K393" i="2"/>
  <c r="K394" i="2"/>
  <c r="K395" i="2"/>
  <c r="K396" i="2"/>
  <c r="K397" i="2"/>
  <c r="N397" i="2" s="1"/>
  <c r="K398" i="2"/>
  <c r="N398" i="2" s="1"/>
  <c r="K391" i="2"/>
  <c r="J392" i="2"/>
  <c r="J393" i="2"/>
  <c r="J394" i="2"/>
  <c r="J395" i="2"/>
  <c r="J396" i="2"/>
  <c r="J397" i="2"/>
  <c r="J398" i="2"/>
  <c r="J391" i="2"/>
  <c r="I392" i="2"/>
  <c r="I393" i="2"/>
  <c r="I394" i="2"/>
  <c r="I395" i="2"/>
  <c r="I396" i="2"/>
  <c r="I397" i="2"/>
  <c r="I398" i="2"/>
  <c r="I391" i="2"/>
  <c r="H392" i="2"/>
  <c r="H393" i="2"/>
  <c r="H394" i="2"/>
  <c r="H395" i="2"/>
  <c r="H396" i="2"/>
  <c r="H397" i="2"/>
  <c r="H398" i="2"/>
  <c r="H391" i="2"/>
  <c r="G392" i="2"/>
  <c r="G393" i="2"/>
  <c r="G394" i="2"/>
  <c r="G395" i="2"/>
  <c r="G396" i="2"/>
  <c r="G397" i="2"/>
  <c r="G398" i="2"/>
  <c r="G391" i="2"/>
  <c r="F392" i="2"/>
  <c r="F393" i="2"/>
  <c r="F394" i="2"/>
  <c r="F395" i="2"/>
  <c r="F396" i="2"/>
  <c r="F397" i="2"/>
  <c r="F398" i="2"/>
  <c r="F391" i="2"/>
  <c r="E392" i="2"/>
  <c r="E393" i="2"/>
  <c r="E394" i="2"/>
  <c r="E395" i="2"/>
  <c r="E396" i="2"/>
  <c r="E397" i="2"/>
  <c r="E398" i="2"/>
  <c r="E391" i="2"/>
  <c r="D392" i="2"/>
  <c r="D393" i="2"/>
  <c r="D394" i="2"/>
  <c r="D395" i="2"/>
  <c r="D396" i="2"/>
  <c r="D397" i="2"/>
  <c r="D398" i="2"/>
  <c r="D391" i="2"/>
  <c r="C392" i="2"/>
  <c r="C393" i="2"/>
  <c r="C394" i="2"/>
  <c r="C395" i="2"/>
  <c r="C396" i="2"/>
  <c r="C397" i="2"/>
  <c r="C398" i="2"/>
  <c r="C391" i="2"/>
  <c r="B392" i="2"/>
  <c r="B393" i="2"/>
  <c r="O393" i="2" s="1"/>
  <c r="B394" i="2"/>
  <c r="B395" i="2"/>
  <c r="B396" i="2"/>
  <c r="B397" i="2"/>
  <c r="B398" i="2"/>
  <c r="B391" i="2"/>
  <c r="C366" i="2"/>
  <c r="D366" i="2"/>
  <c r="E366" i="2"/>
  <c r="F366" i="2"/>
  <c r="G366" i="2"/>
  <c r="H366" i="2"/>
  <c r="I366" i="2"/>
  <c r="J366" i="2"/>
  <c r="K366" i="2"/>
  <c r="B366" i="2"/>
  <c r="K368" i="2"/>
  <c r="K369" i="2"/>
  <c r="K370" i="2"/>
  <c r="K371" i="2"/>
  <c r="K372" i="2"/>
  <c r="K373" i="2"/>
  <c r="O373" i="2" s="1"/>
  <c r="K374" i="2"/>
  <c r="K367" i="2"/>
  <c r="J368" i="2"/>
  <c r="J369" i="2"/>
  <c r="J370" i="2"/>
  <c r="J371" i="2"/>
  <c r="J372" i="2"/>
  <c r="J373" i="2"/>
  <c r="J374" i="2"/>
  <c r="J367" i="2"/>
  <c r="I368" i="2"/>
  <c r="I369" i="2"/>
  <c r="I370" i="2"/>
  <c r="I371" i="2"/>
  <c r="I372" i="2"/>
  <c r="I373" i="2"/>
  <c r="I374" i="2"/>
  <c r="I367" i="2"/>
  <c r="H368" i="2"/>
  <c r="H369" i="2"/>
  <c r="H370" i="2"/>
  <c r="H371" i="2"/>
  <c r="H372" i="2"/>
  <c r="H373" i="2"/>
  <c r="H374" i="2"/>
  <c r="H367" i="2"/>
  <c r="G368" i="2"/>
  <c r="G369" i="2"/>
  <c r="G370" i="2"/>
  <c r="G371" i="2"/>
  <c r="G372" i="2"/>
  <c r="G373" i="2"/>
  <c r="G374" i="2"/>
  <c r="G367" i="2"/>
  <c r="F368" i="2"/>
  <c r="F369" i="2"/>
  <c r="F370" i="2"/>
  <c r="F371" i="2"/>
  <c r="F372" i="2"/>
  <c r="F373" i="2"/>
  <c r="F374" i="2"/>
  <c r="F367" i="2"/>
  <c r="E368" i="2"/>
  <c r="E369" i="2"/>
  <c r="E370" i="2"/>
  <c r="E371" i="2"/>
  <c r="E372" i="2"/>
  <c r="E373" i="2"/>
  <c r="E374" i="2"/>
  <c r="E367" i="2"/>
  <c r="D368" i="2"/>
  <c r="D369" i="2"/>
  <c r="D370" i="2"/>
  <c r="D371" i="2"/>
  <c r="D372" i="2"/>
  <c r="D373" i="2"/>
  <c r="D374" i="2"/>
  <c r="D367" i="2"/>
  <c r="C368" i="2"/>
  <c r="C369" i="2"/>
  <c r="C370" i="2"/>
  <c r="C371" i="2"/>
  <c r="C372" i="2"/>
  <c r="C373" i="2"/>
  <c r="C374" i="2"/>
  <c r="C367" i="2"/>
  <c r="B368" i="2"/>
  <c r="B369" i="2"/>
  <c r="B370" i="2"/>
  <c r="B371" i="2"/>
  <c r="B372" i="2"/>
  <c r="B373" i="2"/>
  <c r="B374" i="2"/>
  <c r="B367" i="2"/>
  <c r="K410" i="2"/>
  <c r="K411" i="2"/>
  <c r="K409" i="2"/>
  <c r="J410" i="2"/>
  <c r="J411" i="2"/>
  <c r="J409" i="2"/>
  <c r="I410" i="2"/>
  <c r="I411" i="2"/>
  <c r="I409" i="2"/>
  <c r="H410" i="2"/>
  <c r="H411" i="2"/>
  <c r="H409" i="2"/>
  <c r="G410" i="2"/>
  <c r="G411" i="2"/>
  <c r="G409" i="2"/>
  <c r="F410" i="2"/>
  <c r="F411" i="2"/>
  <c r="F409" i="2"/>
  <c r="E410" i="2"/>
  <c r="E411" i="2"/>
  <c r="E409" i="2"/>
  <c r="D410" i="2"/>
  <c r="D411" i="2"/>
  <c r="D409" i="2"/>
  <c r="C410" i="2"/>
  <c r="C411" i="2"/>
  <c r="C409" i="2"/>
  <c r="B410" i="2"/>
  <c r="B411" i="2"/>
  <c r="B409" i="2"/>
  <c r="K537" i="2"/>
  <c r="K538" i="2"/>
  <c r="K539" i="2"/>
  <c r="K540" i="2"/>
  <c r="K541" i="2"/>
  <c r="K542" i="2"/>
  <c r="K543" i="2"/>
  <c r="K544" i="2"/>
  <c r="K545" i="2"/>
  <c r="K536" i="2"/>
  <c r="J537" i="2"/>
  <c r="J538" i="2"/>
  <c r="J539" i="2"/>
  <c r="J540" i="2"/>
  <c r="J541" i="2"/>
  <c r="J542" i="2"/>
  <c r="J543" i="2"/>
  <c r="J544" i="2"/>
  <c r="J545" i="2"/>
  <c r="J536" i="2"/>
  <c r="I537" i="2"/>
  <c r="I538" i="2"/>
  <c r="I539" i="2"/>
  <c r="I540" i="2"/>
  <c r="I541" i="2"/>
  <c r="I542" i="2"/>
  <c r="I543" i="2"/>
  <c r="I544" i="2"/>
  <c r="I545" i="2"/>
  <c r="I536" i="2"/>
  <c r="H537" i="2"/>
  <c r="H538" i="2"/>
  <c r="H539" i="2"/>
  <c r="H540" i="2"/>
  <c r="H541" i="2"/>
  <c r="H542" i="2"/>
  <c r="H543" i="2"/>
  <c r="H544" i="2"/>
  <c r="H545" i="2"/>
  <c r="H536" i="2"/>
  <c r="G537" i="2"/>
  <c r="G538" i="2"/>
  <c r="G539" i="2"/>
  <c r="G540" i="2"/>
  <c r="G541" i="2"/>
  <c r="G542" i="2"/>
  <c r="G543" i="2"/>
  <c r="G544" i="2"/>
  <c r="G545" i="2"/>
  <c r="G536" i="2"/>
  <c r="F537" i="2"/>
  <c r="F538" i="2"/>
  <c r="F539" i="2"/>
  <c r="F540" i="2"/>
  <c r="F541" i="2"/>
  <c r="F542" i="2"/>
  <c r="F543" i="2"/>
  <c r="F544" i="2"/>
  <c r="F545" i="2"/>
  <c r="F536" i="2"/>
  <c r="E537" i="2"/>
  <c r="E538" i="2"/>
  <c r="E539" i="2"/>
  <c r="E540" i="2"/>
  <c r="E541" i="2"/>
  <c r="E542" i="2"/>
  <c r="E543" i="2"/>
  <c r="E544" i="2"/>
  <c r="E545" i="2"/>
  <c r="E536" i="2"/>
  <c r="D537" i="2"/>
  <c r="D538" i="2"/>
  <c r="D539" i="2"/>
  <c r="D540" i="2"/>
  <c r="D541" i="2"/>
  <c r="D542" i="2"/>
  <c r="D543" i="2"/>
  <c r="D544" i="2"/>
  <c r="D545" i="2"/>
  <c r="D536" i="2"/>
  <c r="C537" i="2"/>
  <c r="C538" i="2"/>
  <c r="C539" i="2"/>
  <c r="C540" i="2"/>
  <c r="C541" i="2"/>
  <c r="C542" i="2"/>
  <c r="C543" i="2"/>
  <c r="C544" i="2"/>
  <c r="C545" i="2"/>
  <c r="C536" i="2"/>
  <c r="B537" i="2"/>
  <c r="B538" i="2"/>
  <c r="B539" i="2"/>
  <c r="B540" i="2"/>
  <c r="B541" i="2"/>
  <c r="B542" i="2"/>
  <c r="B543" i="2"/>
  <c r="B544" i="2"/>
  <c r="B545" i="2"/>
  <c r="B536" i="2"/>
  <c r="O534" i="2"/>
  <c r="N534" i="2"/>
  <c r="M534" i="2"/>
  <c r="L534" i="2"/>
  <c r="O533" i="2"/>
  <c r="N533" i="2"/>
  <c r="M533" i="2"/>
  <c r="L533" i="2"/>
  <c r="O532" i="2"/>
  <c r="N532" i="2"/>
  <c r="M532" i="2"/>
  <c r="L532" i="2"/>
  <c r="O531" i="2"/>
  <c r="N531" i="2"/>
  <c r="M531" i="2"/>
  <c r="L531" i="2"/>
  <c r="O530" i="2"/>
  <c r="N530" i="2"/>
  <c r="M530" i="2"/>
  <c r="L530" i="2"/>
  <c r="O529" i="2"/>
  <c r="N529" i="2"/>
  <c r="M529" i="2"/>
  <c r="L529" i="2"/>
  <c r="O528" i="2"/>
  <c r="N528" i="2"/>
  <c r="M528" i="2"/>
  <c r="L528" i="2"/>
  <c r="O527" i="2"/>
  <c r="N527" i="2"/>
  <c r="M527" i="2"/>
  <c r="L527" i="2"/>
  <c r="O526" i="2"/>
  <c r="N526" i="2"/>
  <c r="M526" i="2"/>
  <c r="L526" i="2"/>
  <c r="O525" i="2"/>
  <c r="N525" i="2"/>
  <c r="M525" i="2"/>
  <c r="L525" i="2"/>
  <c r="O524" i="2"/>
  <c r="N524" i="2"/>
  <c r="M524" i="2"/>
  <c r="L524" i="2"/>
  <c r="K523" i="2"/>
  <c r="J523" i="2"/>
  <c r="I523" i="2"/>
  <c r="H523" i="2"/>
  <c r="G523" i="2"/>
  <c r="F523" i="2"/>
  <c r="E523" i="2"/>
  <c r="D523" i="2"/>
  <c r="C523" i="2"/>
  <c r="K508" i="2"/>
  <c r="K509" i="2"/>
  <c r="K510" i="2"/>
  <c r="K511" i="2"/>
  <c r="K512" i="2"/>
  <c r="K513" i="2"/>
  <c r="K514" i="2"/>
  <c r="K515" i="2"/>
  <c r="K516" i="2"/>
  <c r="K507" i="2"/>
  <c r="J508" i="2"/>
  <c r="J509" i="2"/>
  <c r="J510" i="2"/>
  <c r="J511" i="2"/>
  <c r="J512" i="2"/>
  <c r="J513" i="2"/>
  <c r="J514" i="2"/>
  <c r="J515" i="2"/>
  <c r="J516" i="2"/>
  <c r="J507" i="2"/>
  <c r="I508" i="2"/>
  <c r="I509" i="2"/>
  <c r="I510" i="2"/>
  <c r="I511" i="2"/>
  <c r="I512" i="2"/>
  <c r="I513" i="2"/>
  <c r="I514" i="2"/>
  <c r="I515" i="2"/>
  <c r="I516" i="2"/>
  <c r="I507" i="2"/>
  <c r="H508" i="2"/>
  <c r="H509" i="2"/>
  <c r="H510" i="2"/>
  <c r="H511" i="2"/>
  <c r="H512" i="2"/>
  <c r="H513" i="2"/>
  <c r="H514" i="2"/>
  <c r="H515" i="2"/>
  <c r="H516" i="2"/>
  <c r="H507" i="2"/>
  <c r="G508" i="2"/>
  <c r="G509" i="2"/>
  <c r="G510" i="2"/>
  <c r="G511" i="2"/>
  <c r="G512" i="2"/>
  <c r="G513" i="2"/>
  <c r="G514" i="2"/>
  <c r="G515" i="2"/>
  <c r="G516" i="2"/>
  <c r="G507" i="2"/>
  <c r="F508" i="2"/>
  <c r="F509" i="2"/>
  <c r="F510" i="2"/>
  <c r="F511" i="2"/>
  <c r="F512" i="2"/>
  <c r="F513" i="2"/>
  <c r="F514" i="2"/>
  <c r="F515" i="2"/>
  <c r="F516" i="2"/>
  <c r="F507" i="2"/>
  <c r="E508" i="2"/>
  <c r="E509" i="2"/>
  <c r="E510" i="2"/>
  <c r="E511" i="2"/>
  <c r="E512" i="2"/>
  <c r="E513" i="2"/>
  <c r="E514" i="2"/>
  <c r="E515" i="2"/>
  <c r="E516" i="2"/>
  <c r="E507" i="2"/>
  <c r="D508" i="2"/>
  <c r="D509" i="2"/>
  <c r="D510" i="2"/>
  <c r="D511" i="2"/>
  <c r="D512" i="2"/>
  <c r="D513" i="2"/>
  <c r="D514" i="2"/>
  <c r="D515" i="2"/>
  <c r="D516" i="2"/>
  <c r="D507" i="2"/>
  <c r="C508" i="2"/>
  <c r="C509" i="2"/>
  <c r="C510" i="2"/>
  <c r="C511" i="2"/>
  <c r="C512" i="2"/>
  <c r="C513" i="2"/>
  <c r="C514" i="2"/>
  <c r="C515" i="2"/>
  <c r="C516" i="2"/>
  <c r="C507" i="2"/>
  <c r="B508" i="2"/>
  <c r="B509" i="2"/>
  <c r="B510" i="2"/>
  <c r="B511" i="2"/>
  <c r="B512" i="2"/>
  <c r="B513" i="2"/>
  <c r="B514" i="2"/>
  <c r="B515" i="2"/>
  <c r="B516" i="2"/>
  <c r="B507" i="2"/>
  <c r="O505" i="2"/>
  <c r="N505" i="2"/>
  <c r="M505" i="2"/>
  <c r="L505" i="2"/>
  <c r="O504" i="2"/>
  <c r="N504" i="2"/>
  <c r="M504" i="2"/>
  <c r="L504" i="2"/>
  <c r="O503" i="2"/>
  <c r="N503" i="2"/>
  <c r="M503" i="2"/>
  <c r="L503" i="2"/>
  <c r="O502" i="2"/>
  <c r="N502" i="2"/>
  <c r="M502" i="2"/>
  <c r="L502" i="2"/>
  <c r="O501" i="2"/>
  <c r="N501" i="2"/>
  <c r="M501" i="2"/>
  <c r="L501" i="2"/>
  <c r="O500" i="2"/>
  <c r="N500" i="2"/>
  <c r="M500" i="2"/>
  <c r="L500" i="2"/>
  <c r="O499" i="2"/>
  <c r="N499" i="2"/>
  <c r="M499" i="2"/>
  <c r="L499" i="2"/>
  <c r="O498" i="2"/>
  <c r="N498" i="2"/>
  <c r="M498" i="2"/>
  <c r="L498" i="2"/>
  <c r="O497" i="2"/>
  <c r="N497" i="2"/>
  <c r="M497" i="2"/>
  <c r="L497" i="2"/>
  <c r="O496" i="2"/>
  <c r="N496" i="2"/>
  <c r="M496" i="2"/>
  <c r="L496" i="2"/>
  <c r="O495" i="2"/>
  <c r="N495" i="2"/>
  <c r="M495" i="2"/>
  <c r="L495" i="2"/>
  <c r="K494" i="2"/>
  <c r="J494" i="2"/>
  <c r="I494" i="2"/>
  <c r="H494" i="2"/>
  <c r="G494" i="2"/>
  <c r="F494" i="2"/>
  <c r="E494" i="2"/>
  <c r="D494" i="2"/>
  <c r="C494" i="2"/>
  <c r="K489" i="2"/>
  <c r="J489" i="2"/>
  <c r="I489" i="2"/>
  <c r="H489" i="2"/>
  <c r="G489" i="2"/>
  <c r="F489" i="2"/>
  <c r="E489" i="2"/>
  <c r="D489" i="2"/>
  <c r="C489" i="2"/>
  <c r="B489" i="2"/>
  <c r="O485" i="2"/>
  <c r="N485" i="2"/>
  <c r="L485" i="2"/>
  <c r="O484" i="2"/>
  <c r="N484" i="2"/>
  <c r="M484" i="2"/>
  <c r="L484" i="2"/>
  <c r="O483" i="2"/>
  <c r="N483" i="2"/>
  <c r="M483" i="2"/>
  <c r="L483" i="2"/>
  <c r="O482" i="2"/>
  <c r="N482" i="2"/>
  <c r="M482" i="2"/>
  <c r="L482" i="2"/>
  <c r="O481" i="2"/>
  <c r="N481" i="2"/>
  <c r="M481" i="2"/>
  <c r="L481" i="2"/>
  <c r="O480" i="2"/>
  <c r="N480" i="2"/>
  <c r="M480" i="2"/>
  <c r="L480" i="2"/>
  <c r="K479" i="2"/>
  <c r="J479" i="2"/>
  <c r="I479" i="2"/>
  <c r="H479" i="2"/>
  <c r="G479" i="2"/>
  <c r="F479" i="2"/>
  <c r="E479" i="2"/>
  <c r="D479" i="2"/>
  <c r="C479" i="2"/>
  <c r="O474" i="2"/>
  <c r="O473" i="2"/>
  <c r="O470" i="2"/>
  <c r="N467" i="2"/>
  <c r="O467" i="2"/>
  <c r="O466" i="2"/>
  <c r="O462" i="2"/>
  <c r="N462" i="2"/>
  <c r="M462" i="2"/>
  <c r="L462" i="2"/>
  <c r="O461" i="2"/>
  <c r="N461" i="2"/>
  <c r="M461" i="2"/>
  <c r="L461" i="2"/>
  <c r="O460" i="2"/>
  <c r="N460" i="2"/>
  <c r="M460" i="2"/>
  <c r="L460" i="2"/>
  <c r="O459" i="2"/>
  <c r="N459" i="2"/>
  <c r="M459" i="2"/>
  <c r="L459" i="2"/>
  <c r="O458" i="2"/>
  <c r="N458" i="2"/>
  <c r="M458" i="2"/>
  <c r="L458" i="2"/>
  <c r="O457" i="2"/>
  <c r="N457" i="2"/>
  <c r="M457" i="2"/>
  <c r="L457" i="2"/>
  <c r="O456" i="2"/>
  <c r="N456" i="2"/>
  <c r="M456" i="2"/>
  <c r="L456" i="2"/>
  <c r="O455" i="2"/>
  <c r="N455" i="2"/>
  <c r="M455" i="2"/>
  <c r="L455" i="2"/>
  <c r="K454" i="2"/>
  <c r="J454" i="2"/>
  <c r="I454" i="2"/>
  <c r="H454" i="2"/>
  <c r="G454" i="2"/>
  <c r="F454" i="2"/>
  <c r="E454" i="2"/>
  <c r="D454" i="2"/>
  <c r="C454" i="2"/>
  <c r="K449" i="2"/>
  <c r="J449" i="2"/>
  <c r="I449" i="2"/>
  <c r="H449" i="2"/>
  <c r="G449" i="2"/>
  <c r="F449" i="2"/>
  <c r="E449" i="2"/>
  <c r="D449" i="2"/>
  <c r="C449" i="2"/>
  <c r="B449" i="2"/>
  <c r="K448" i="2"/>
  <c r="J448" i="2"/>
  <c r="I448" i="2"/>
  <c r="H448" i="2"/>
  <c r="G448" i="2"/>
  <c r="F448" i="2"/>
  <c r="E448" i="2"/>
  <c r="D448" i="2"/>
  <c r="C448" i="2"/>
  <c r="B448" i="2"/>
  <c r="K447" i="2"/>
  <c r="J447" i="2"/>
  <c r="I447" i="2"/>
  <c r="H447" i="2"/>
  <c r="G447" i="2"/>
  <c r="F447" i="2"/>
  <c r="E447" i="2"/>
  <c r="D447" i="2"/>
  <c r="C447" i="2"/>
  <c r="B447" i="2"/>
  <c r="K445" i="2"/>
  <c r="J445" i="2"/>
  <c r="I445" i="2"/>
  <c r="H445" i="2"/>
  <c r="G445" i="2"/>
  <c r="F445" i="2"/>
  <c r="E445" i="2"/>
  <c r="D445" i="2"/>
  <c r="C445" i="2"/>
  <c r="B445" i="2"/>
  <c r="K444" i="2"/>
  <c r="J444" i="2"/>
  <c r="I444" i="2"/>
  <c r="H444" i="2"/>
  <c r="G444" i="2"/>
  <c r="F444" i="2"/>
  <c r="E444" i="2"/>
  <c r="D444" i="2"/>
  <c r="C444" i="2"/>
  <c r="B444" i="2"/>
  <c r="K443" i="2"/>
  <c r="J443" i="2"/>
  <c r="I443" i="2"/>
  <c r="H443" i="2"/>
  <c r="G443" i="2"/>
  <c r="F443" i="2"/>
  <c r="E443" i="2"/>
  <c r="D443" i="2"/>
  <c r="C443" i="2"/>
  <c r="B443" i="2"/>
  <c r="K442" i="2"/>
  <c r="J442" i="2"/>
  <c r="I442" i="2"/>
  <c r="H442" i="2"/>
  <c r="G442" i="2"/>
  <c r="F442" i="2"/>
  <c r="E442" i="2"/>
  <c r="D442" i="2"/>
  <c r="C442" i="2"/>
  <c r="B442" i="2"/>
  <c r="K441" i="2"/>
  <c r="J441" i="2"/>
  <c r="I441" i="2"/>
  <c r="H441" i="2"/>
  <c r="G441" i="2"/>
  <c r="F441" i="2"/>
  <c r="E441" i="2"/>
  <c r="D441" i="2"/>
  <c r="C441" i="2"/>
  <c r="B441" i="2"/>
  <c r="K440" i="2"/>
  <c r="J440" i="2"/>
  <c r="I440" i="2"/>
  <c r="H440" i="2"/>
  <c r="G440" i="2"/>
  <c r="F440" i="2"/>
  <c r="E440" i="2"/>
  <c r="D440" i="2"/>
  <c r="C440" i="2"/>
  <c r="B440" i="2"/>
  <c r="K439" i="2"/>
  <c r="J439" i="2"/>
  <c r="I439" i="2"/>
  <c r="H439" i="2"/>
  <c r="G439" i="2"/>
  <c r="F439" i="2"/>
  <c r="E439" i="2"/>
  <c r="D439" i="2"/>
  <c r="C439" i="2"/>
  <c r="B439" i="2"/>
  <c r="O437" i="2"/>
  <c r="N437" i="2"/>
  <c r="M437" i="2"/>
  <c r="L437" i="2"/>
  <c r="O436" i="2"/>
  <c r="N436" i="2"/>
  <c r="M436" i="2"/>
  <c r="L436" i="2"/>
  <c r="O435" i="2"/>
  <c r="N435" i="2"/>
  <c r="M435" i="2"/>
  <c r="L435" i="2"/>
  <c r="O434" i="2"/>
  <c r="N434" i="2"/>
  <c r="M434" i="2"/>
  <c r="L434" i="2"/>
  <c r="O433" i="2"/>
  <c r="N433" i="2"/>
  <c r="M433" i="2"/>
  <c r="L433" i="2"/>
  <c r="O432" i="2"/>
  <c r="N432" i="2"/>
  <c r="M432" i="2"/>
  <c r="L432" i="2"/>
  <c r="O431" i="2"/>
  <c r="N431" i="2"/>
  <c r="M431" i="2"/>
  <c r="L431" i="2"/>
  <c r="O430" i="2"/>
  <c r="N430" i="2"/>
  <c r="M430" i="2"/>
  <c r="L430" i="2"/>
  <c r="K429" i="2"/>
  <c r="J429" i="2"/>
  <c r="I429" i="2"/>
  <c r="H429" i="2"/>
  <c r="G429" i="2"/>
  <c r="F429" i="2"/>
  <c r="E429" i="2"/>
  <c r="D429" i="2"/>
  <c r="C429" i="2"/>
  <c r="K424" i="2"/>
  <c r="J424" i="2"/>
  <c r="I424" i="2"/>
  <c r="H424" i="2"/>
  <c r="G424" i="2"/>
  <c r="F424" i="2"/>
  <c r="E424" i="2"/>
  <c r="D424" i="2"/>
  <c r="C424" i="2"/>
  <c r="B424" i="2"/>
  <c r="K423" i="2"/>
  <c r="J423" i="2"/>
  <c r="I423" i="2"/>
  <c r="H423" i="2"/>
  <c r="G423" i="2"/>
  <c r="F423" i="2"/>
  <c r="E423" i="2"/>
  <c r="D423" i="2"/>
  <c r="C423" i="2"/>
  <c r="B423" i="2"/>
  <c r="K422" i="2"/>
  <c r="J422" i="2"/>
  <c r="I422" i="2"/>
  <c r="H422" i="2"/>
  <c r="G422" i="2"/>
  <c r="F422" i="2"/>
  <c r="E422" i="2"/>
  <c r="D422" i="2"/>
  <c r="C422" i="2"/>
  <c r="B422" i="2"/>
  <c r="O420" i="2"/>
  <c r="N420" i="2"/>
  <c r="M420" i="2"/>
  <c r="L420" i="2"/>
  <c r="O419" i="2"/>
  <c r="N419" i="2"/>
  <c r="M419" i="2"/>
  <c r="L419" i="2"/>
  <c r="O418" i="2"/>
  <c r="N418" i="2"/>
  <c r="M418" i="2"/>
  <c r="L418" i="2"/>
  <c r="O417" i="2"/>
  <c r="N417" i="2"/>
  <c r="M417" i="2"/>
  <c r="L417" i="2"/>
  <c r="K416" i="2"/>
  <c r="J416" i="2"/>
  <c r="I416" i="2"/>
  <c r="H416" i="2"/>
  <c r="G416" i="2"/>
  <c r="F416" i="2"/>
  <c r="E416" i="2"/>
  <c r="D416" i="2"/>
  <c r="C416" i="2"/>
  <c r="O407" i="2"/>
  <c r="N407" i="2"/>
  <c r="M407" i="2"/>
  <c r="L407" i="2"/>
  <c r="O406" i="2"/>
  <c r="N406" i="2"/>
  <c r="M406" i="2"/>
  <c r="L406" i="2"/>
  <c r="O405" i="2"/>
  <c r="N405" i="2"/>
  <c r="M405" i="2"/>
  <c r="L405" i="2"/>
  <c r="O404" i="2"/>
  <c r="N404" i="2"/>
  <c r="M404" i="2"/>
  <c r="L404" i="2"/>
  <c r="K403" i="2"/>
  <c r="J403" i="2"/>
  <c r="I403" i="2"/>
  <c r="H403" i="2"/>
  <c r="G403" i="2"/>
  <c r="F403" i="2"/>
  <c r="E403" i="2"/>
  <c r="D403" i="2"/>
  <c r="C403" i="2"/>
  <c r="O392" i="2"/>
  <c r="O394" i="2"/>
  <c r="O395" i="2"/>
  <c r="O396" i="2"/>
  <c r="O397" i="2"/>
  <c r="O398" i="2"/>
  <c r="O391" i="2"/>
  <c r="N392" i="2"/>
  <c r="N393" i="2"/>
  <c r="N394" i="2"/>
  <c r="N395" i="2"/>
  <c r="N396" i="2"/>
  <c r="N391" i="2"/>
  <c r="O383" i="2"/>
  <c r="O384" i="2"/>
  <c r="O385" i="2"/>
  <c r="O386" i="2"/>
  <c r="O387" i="2"/>
  <c r="O388" i="2"/>
  <c r="O389" i="2"/>
  <c r="O382" i="2"/>
  <c r="O381" i="2"/>
  <c r="N383" i="2"/>
  <c r="N384" i="2"/>
  <c r="N385" i="2"/>
  <c r="N386" i="2"/>
  <c r="N387" i="2"/>
  <c r="N388" i="2"/>
  <c r="N389" i="2"/>
  <c r="N382" i="2"/>
  <c r="N381" i="2"/>
  <c r="O368" i="2"/>
  <c r="O369" i="2"/>
  <c r="O370" i="2"/>
  <c r="O371" i="2"/>
  <c r="O372" i="2"/>
  <c r="O374" i="2"/>
  <c r="O367" i="2"/>
  <c r="N368" i="2"/>
  <c r="N369" i="2"/>
  <c r="N370" i="2"/>
  <c r="N371" i="2"/>
  <c r="N372" i="2"/>
  <c r="N373" i="2"/>
  <c r="N374" i="2"/>
  <c r="N367" i="2"/>
  <c r="O359" i="2"/>
  <c r="O360" i="2"/>
  <c r="O361" i="2"/>
  <c r="O362" i="2"/>
  <c r="O363" i="2"/>
  <c r="O364" i="2"/>
  <c r="O365" i="2"/>
  <c r="O358" i="2"/>
  <c r="O357" i="2"/>
  <c r="N359" i="2"/>
  <c r="N360" i="2"/>
  <c r="N361" i="2"/>
  <c r="N362" i="2"/>
  <c r="N363" i="2"/>
  <c r="N364" i="2"/>
  <c r="N365" i="2"/>
  <c r="N358" i="2"/>
  <c r="N357" i="2"/>
  <c r="O328" i="2"/>
  <c r="O329" i="2"/>
  <c r="O330" i="2"/>
  <c r="O331" i="2"/>
  <c r="O332" i="2"/>
  <c r="O333" i="2"/>
  <c r="O334" i="2"/>
  <c r="O335" i="2"/>
  <c r="O336" i="2"/>
  <c r="O337" i="2"/>
  <c r="O327" i="2"/>
  <c r="O326" i="2"/>
  <c r="N328" i="2"/>
  <c r="N329" i="2"/>
  <c r="N330" i="2"/>
  <c r="N331" i="2"/>
  <c r="N332" i="2"/>
  <c r="N333" i="2"/>
  <c r="N334" i="2"/>
  <c r="N335" i="2"/>
  <c r="N336" i="2"/>
  <c r="N337" i="2"/>
  <c r="N327" i="2"/>
  <c r="N326" i="2"/>
  <c r="O307" i="2"/>
  <c r="O308" i="2"/>
  <c r="O309" i="2"/>
  <c r="O310" i="2"/>
  <c r="O311" i="2"/>
  <c r="O306" i="2"/>
  <c r="O305" i="2"/>
  <c r="N307" i="2"/>
  <c r="N308" i="2"/>
  <c r="N309" i="2"/>
  <c r="N310" i="2"/>
  <c r="N311" i="2"/>
  <c r="N306" i="2"/>
  <c r="N305" i="2"/>
  <c r="O296" i="2"/>
  <c r="O297" i="2"/>
  <c r="O295" i="2"/>
  <c r="O294" i="2"/>
  <c r="N296" i="2"/>
  <c r="N297" i="2"/>
  <c r="N295" i="2"/>
  <c r="N294" i="2"/>
  <c r="O279" i="2"/>
  <c r="O280" i="2"/>
  <c r="O281" i="2"/>
  <c r="O282" i="2"/>
  <c r="O278" i="2"/>
  <c r="O277" i="2"/>
  <c r="N279" i="2"/>
  <c r="N280" i="2"/>
  <c r="N281" i="2"/>
  <c r="N282" i="2"/>
  <c r="N278" i="2"/>
  <c r="N277" i="2"/>
  <c r="O262" i="2"/>
  <c r="O263" i="2"/>
  <c r="O264" i="2"/>
  <c r="O265" i="2"/>
  <c r="O261" i="2"/>
  <c r="O260" i="2"/>
  <c r="N262" i="2"/>
  <c r="N263" i="2"/>
  <c r="N264" i="2"/>
  <c r="N265" i="2"/>
  <c r="N261" i="2"/>
  <c r="N260" i="2"/>
  <c r="O208" i="2"/>
  <c r="O209" i="2"/>
  <c r="O210" i="2"/>
  <c r="O211" i="2"/>
  <c r="O212" i="2"/>
  <c r="O213" i="2"/>
  <c r="O214" i="2"/>
  <c r="O215" i="2"/>
  <c r="O216" i="2"/>
  <c r="O207" i="2"/>
  <c r="O206" i="2"/>
  <c r="N208" i="2"/>
  <c r="N209" i="2"/>
  <c r="N210" i="2"/>
  <c r="N211" i="2"/>
  <c r="N212" i="2"/>
  <c r="N213" i="2"/>
  <c r="N214" i="2"/>
  <c r="N215" i="2"/>
  <c r="N216" i="2"/>
  <c r="N207" i="2"/>
  <c r="N206" i="2"/>
  <c r="O235" i="2"/>
  <c r="O236" i="2"/>
  <c r="O237" i="2"/>
  <c r="O238" i="2"/>
  <c r="O239" i="2"/>
  <c r="O240" i="2"/>
  <c r="O241" i="2"/>
  <c r="O242" i="2"/>
  <c r="O243" i="2"/>
  <c r="O234" i="2"/>
  <c r="O233" i="2"/>
  <c r="N235" i="2"/>
  <c r="N236" i="2"/>
  <c r="N237" i="2"/>
  <c r="N238" i="2"/>
  <c r="N239" i="2"/>
  <c r="N240" i="2"/>
  <c r="N241" i="2"/>
  <c r="N242" i="2"/>
  <c r="N243" i="2"/>
  <c r="N234" i="2"/>
  <c r="N233" i="2"/>
  <c r="C421" i="2" l="1"/>
  <c r="N538" i="2"/>
  <c r="O512" i="2"/>
  <c r="O537" i="2"/>
  <c r="M424" i="2"/>
  <c r="M536" i="2"/>
  <c r="M508" i="2"/>
  <c r="M439" i="2"/>
  <c r="M445" i="2"/>
  <c r="N507" i="2"/>
  <c r="M411" i="2"/>
  <c r="M447" i="2"/>
  <c r="O515" i="2"/>
  <c r="O440" i="2"/>
  <c r="C506" i="2"/>
  <c r="M443" i="2"/>
  <c r="N447" i="2"/>
  <c r="N540" i="2"/>
  <c r="O511" i="2"/>
  <c r="M441" i="2"/>
  <c r="N445" i="2"/>
  <c r="G421" i="2"/>
  <c r="O510" i="2"/>
  <c r="E438" i="2"/>
  <c r="O449" i="2"/>
  <c r="M507" i="2"/>
  <c r="H421" i="2"/>
  <c r="N510" i="2"/>
  <c r="K535" i="2"/>
  <c r="I421" i="2"/>
  <c r="N423" i="2"/>
  <c r="G506" i="2"/>
  <c r="O536" i="2"/>
  <c r="N539" i="2"/>
  <c r="J421" i="2"/>
  <c r="O422" i="2"/>
  <c r="O447" i="2"/>
  <c r="B506" i="2"/>
  <c r="H506" i="2"/>
  <c r="O410" i="2"/>
  <c r="C438" i="2"/>
  <c r="I438" i="2"/>
  <c r="D438" i="2"/>
  <c r="F438" i="2"/>
  <c r="B438" i="2"/>
  <c r="N489" i="2"/>
  <c r="O489" i="2"/>
  <c r="G408" i="2"/>
  <c r="G438" i="2"/>
  <c r="M442" i="2"/>
  <c r="E506" i="2"/>
  <c r="F535" i="2"/>
  <c r="J438" i="2"/>
  <c r="M545" i="2"/>
  <c r="O423" i="2"/>
  <c r="N409" i="2"/>
  <c r="C408" i="2"/>
  <c r="N448" i="2"/>
  <c r="J506" i="2"/>
  <c r="N509" i="2"/>
  <c r="D535" i="2"/>
  <c r="I506" i="2"/>
  <c r="J535" i="2"/>
  <c r="B421" i="2"/>
  <c r="E421" i="2"/>
  <c r="N439" i="2"/>
  <c r="C535" i="2"/>
  <c r="F421" i="2"/>
  <c r="O439" i="2"/>
  <c r="H438" i="2"/>
  <c r="O445" i="2"/>
  <c r="F506" i="2"/>
  <c r="I535" i="2"/>
  <c r="O444" i="2"/>
  <c r="M510" i="2"/>
  <c r="E535" i="2"/>
  <c r="N536" i="2"/>
  <c r="I408" i="2"/>
  <c r="D421" i="2"/>
  <c r="D506" i="2"/>
  <c r="O424" i="2"/>
  <c r="K506" i="2"/>
  <c r="H535" i="2"/>
  <c r="N544" i="2"/>
  <c r="N542" i="2"/>
  <c r="G535" i="2"/>
  <c r="O541" i="2"/>
  <c r="O543" i="2"/>
  <c r="O545" i="2"/>
  <c r="M537" i="2"/>
  <c r="N537" i="2"/>
  <c r="B535" i="2"/>
  <c r="O538" i="2"/>
  <c r="M540" i="2"/>
  <c r="O539" i="2"/>
  <c r="M541" i="2"/>
  <c r="O540" i="2"/>
  <c r="M542" i="2"/>
  <c r="O542" i="2"/>
  <c r="N543" i="2"/>
  <c r="M544" i="2"/>
  <c r="M538" i="2"/>
  <c r="M539" i="2"/>
  <c r="N541" i="2"/>
  <c r="M543" i="2"/>
  <c r="O544" i="2"/>
  <c r="N545" i="2"/>
  <c r="O516" i="2"/>
  <c r="M514" i="2"/>
  <c r="O513" i="2"/>
  <c r="O507" i="2"/>
  <c r="N508" i="2"/>
  <c r="M509" i="2"/>
  <c r="O508" i="2"/>
  <c r="O509" i="2"/>
  <c r="M515" i="2"/>
  <c r="O514" i="2"/>
  <c r="N515" i="2"/>
  <c r="M516" i="2"/>
  <c r="N514" i="2"/>
  <c r="N516" i="2"/>
  <c r="M511" i="2"/>
  <c r="N511" i="2"/>
  <c r="M512" i="2"/>
  <c r="N512" i="2"/>
  <c r="M513" i="2"/>
  <c r="N513" i="2"/>
  <c r="O472" i="2"/>
  <c r="N472" i="2"/>
  <c r="N464" i="2"/>
  <c r="M465" i="2"/>
  <c r="O464" i="2"/>
  <c r="M466" i="2"/>
  <c r="O465" i="2"/>
  <c r="N466" i="2"/>
  <c r="M467" i="2"/>
  <c r="M464" i="2"/>
  <c r="N470" i="2"/>
  <c r="N473" i="2"/>
  <c r="N474" i="2"/>
  <c r="M469" i="2"/>
  <c r="M473" i="2"/>
  <c r="N465" i="2"/>
  <c r="M474" i="2"/>
  <c r="O442" i="2"/>
  <c r="N443" i="2"/>
  <c r="M444" i="2"/>
  <c r="O443" i="2"/>
  <c r="N444" i="2"/>
  <c r="M440" i="2"/>
  <c r="N440" i="2"/>
  <c r="N441" i="2"/>
  <c r="O441" i="2"/>
  <c r="N442" i="2"/>
  <c r="M449" i="2"/>
  <c r="K438" i="2"/>
  <c r="O448" i="2"/>
  <c r="N449" i="2"/>
  <c r="M448" i="2"/>
  <c r="K421" i="2"/>
  <c r="N422" i="2"/>
  <c r="M423" i="2"/>
  <c r="M422" i="2"/>
  <c r="N424" i="2"/>
  <c r="B408" i="2"/>
  <c r="D408" i="2"/>
  <c r="J408" i="2"/>
  <c r="E408" i="2"/>
  <c r="F408" i="2"/>
  <c r="H408" i="2"/>
  <c r="O411" i="2"/>
  <c r="M410" i="2"/>
  <c r="M409" i="2"/>
  <c r="O409" i="2"/>
  <c r="N410" i="2"/>
  <c r="N411" i="2"/>
  <c r="K408" i="2"/>
  <c r="O101" i="2"/>
  <c r="O102" i="2"/>
  <c r="O103" i="2"/>
  <c r="O104" i="2"/>
  <c r="O105" i="2"/>
  <c r="O106" i="2"/>
  <c r="O107" i="2"/>
  <c r="O108" i="2"/>
  <c r="O109" i="2"/>
  <c r="O110" i="2"/>
  <c r="O100" i="2"/>
  <c r="N101" i="2"/>
  <c r="N102" i="2"/>
  <c r="N103" i="2"/>
  <c r="N104" i="2"/>
  <c r="N105" i="2"/>
  <c r="N106" i="2"/>
  <c r="N107" i="2"/>
  <c r="N108" i="2"/>
  <c r="N109" i="2"/>
  <c r="N110" i="2"/>
  <c r="N100" i="2"/>
  <c r="O91" i="2"/>
  <c r="O92" i="2"/>
  <c r="O93" i="2"/>
  <c r="O94" i="2"/>
  <c r="O95" i="2"/>
  <c r="O96" i="2"/>
  <c r="O97" i="2"/>
  <c r="O98" i="2"/>
  <c r="O99" i="2"/>
  <c r="O90" i="2"/>
  <c r="O89" i="2"/>
  <c r="N91" i="2"/>
  <c r="N92" i="2"/>
  <c r="N93" i="2"/>
  <c r="N94" i="2"/>
  <c r="N95" i="2"/>
  <c r="N96" i="2"/>
  <c r="N97" i="2"/>
  <c r="N98" i="2"/>
  <c r="N99" i="2"/>
  <c r="N90" i="2"/>
  <c r="N89" i="2"/>
  <c r="O71" i="2"/>
  <c r="O63" i="2"/>
  <c r="O64" i="2"/>
  <c r="O65" i="2"/>
  <c r="O66" i="2"/>
  <c r="O67" i="2"/>
  <c r="O68" i="2"/>
  <c r="O69" i="2"/>
  <c r="O70" i="2"/>
  <c r="O62" i="2"/>
  <c r="O61" i="2"/>
  <c r="N63" i="2"/>
  <c r="N64" i="2"/>
  <c r="N65" i="2"/>
  <c r="N66" i="2"/>
  <c r="N67" i="2"/>
  <c r="N68" i="2"/>
  <c r="N69" i="2"/>
  <c r="N70" i="2"/>
  <c r="N71" i="2"/>
  <c r="N62" i="2"/>
  <c r="N61" i="2"/>
  <c r="O36" i="2"/>
  <c r="O37" i="2"/>
  <c r="O38" i="2"/>
  <c r="O39" i="2"/>
  <c r="O40" i="2"/>
  <c r="O41" i="2"/>
  <c r="O42" i="2"/>
  <c r="O43" i="2"/>
  <c r="O44" i="2"/>
  <c r="O35" i="2"/>
  <c r="O34" i="2"/>
  <c r="N36" i="2"/>
  <c r="N37" i="2"/>
  <c r="N38" i="2"/>
  <c r="N39" i="2"/>
  <c r="N40" i="2"/>
  <c r="N41" i="2"/>
  <c r="N42" i="2"/>
  <c r="N43" i="2"/>
  <c r="N44" i="2"/>
  <c r="N35" i="2"/>
  <c r="N34" i="2"/>
  <c r="M34" i="2"/>
  <c r="L34" i="2"/>
  <c r="O7" i="2"/>
  <c r="O8" i="2"/>
  <c r="O9" i="2"/>
  <c r="O10" i="2"/>
  <c r="O11" i="2"/>
  <c r="O12" i="2"/>
  <c r="O13" i="2"/>
  <c r="O14" i="2"/>
  <c r="O15" i="2"/>
  <c r="O6" i="2"/>
  <c r="O5" i="2"/>
  <c r="N7" i="2"/>
  <c r="N8" i="2"/>
  <c r="N9" i="2"/>
  <c r="N10" i="2"/>
  <c r="N11" i="2"/>
  <c r="N12" i="2"/>
  <c r="N13" i="2"/>
  <c r="N14" i="2"/>
  <c r="N15" i="2"/>
  <c r="N6" i="2"/>
  <c r="N5" i="2"/>
  <c r="L5" i="2"/>
  <c r="N469" i="2" l="1"/>
  <c r="O469" i="2"/>
  <c r="O468" i="2"/>
  <c r="N468" i="2"/>
  <c r="M468" i="2"/>
  <c r="M470" i="2"/>
  <c r="M438" i="2"/>
  <c r="O438" i="2"/>
  <c r="N438" i="2"/>
  <c r="L100" i="2" l="1"/>
  <c r="L101" i="2"/>
  <c r="L102" i="2"/>
  <c r="L103" i="2"/>
  <c r="L104" i="2"/>
  <c r="L105" i="2"/>
  <c r="L106" i="2"/>
  <c r="L107" i="2"/>
  <c r="L108" i="2"/>
  <c r="L109" i="2"/>
  <c r="L110" i="2"/>
  <c r="O325" i="2"/>
  <c r="O304" i="2"/>
  <c r="O293" i="2"/>
  <c r="O276" i="2"/>
  <c r="O259" i="2"/>
  <c r="O232" i="2"/>
  <c r="O205" i="2"/>
  <c r="O88" i="2"/>
  <c r="O60" i="2"/>
  <c r="O33" i="2"/>
  <c r="D199" i="2" l="1"/>
  <c r="E199" i="2"/>
  <c r="F199" i="2"/>
  <c r="G199" i="2"/>
  <c r="H199" i="2"/>
  <c r="I199" i="2"/>
  <c r="J199" i="2"/>
  <c r="K199" i="2"/>
  <c r="L199" i="2"/>
  <c r="C199" i="2"/>
  <c r="C197" i="2"/>
  <c r="C186" i="2"/>
  <c r="D155" i="2"/>
  <c r="E155" i="2"/>
  <c r="F155" i="2"/>
  <c r="G155" i="2"/>
  <c r="H155" i="2"/>
  <c r="I155" i="2"/>
  <c r="J155" i="2"/>
  <c r="K155" i="2"/>
  <c r="L155" i="2"/>
  <c r="C155" i="2"/>
  <c r="B142" i="2"/>
  <c r="B155" i="2" l="1"/>
  <c r="L198" i="2"/>
  <c r="K349" i="2" l="1"/>
  <c r="J349" i="2"/>
  <c r="I349" i="2"/>
  <c r="H349" i="2"/>
  <c r="G349" i="2"/>
  <c r="F349" i="2"/>
  <c r="E349" i="2"/>
  <c r="D349" i="2"/>
  <c r="C349" i="2"/>
  <c r="B349" i="2"/>
  <c r="M337" i="2"/>
  <c r="L337" i="2"/>
  <c r="K318" i="2"/>
  <c r="J318" i="2"/>
  <c r="I318" i="2"/>
  <c r="H318" i="2"/>
  <c r="G318" i="2"/>
  <c r="F318" i="2"/>
  <c r="E318" i="2"/>
  <c r="D318" i="2"/>
  <c r="C318" i="2"/>
  <c r="B318" i="2"/>
  <c r="M311" i="2"/>
  <c r="L311" i="2"/>
  <c r="N349" i="2" l="1"/>
  <c r="O349" i="2"/>
  <c r="O318" i="2"/>
  <c r="N318" i="2"/>
  <c r="M349" i="2"/>
  <c r="M318" i="2"/>
  <c r="K198" i="2"/>
  <c r="K197" i="2"/>
  <c r="K196" i="2"/>
  <c r="K195" i="2"/>
  <c r="K194" i="2"/>
  <c r="K193" i="2"/>
  <c r="K192" i="2"/>
  <c r="K191" i="2"/>
  <c r="K190" i="2"/>
  <c r="K189" i="2"/>
  <c r="K188" i="2"/>
  <c r="K186" i="2"/>
  <c r="K185" i="2"/>
  <c r="K184" i="2"/>
  <c r="K183" i="2"/>
  <c r="K182" i="2"/>
  <c r="K181" i="2"/>
  <c r="K180" i="2"/>
  <c r="K179" i="2"/>
  <c r="K178" i="2"/>
  <c r="K177" i="2"/>
  <c r="K176" i="2"/>
  <c r="K154" i="2"/>
  <c r="K153" i="2"/>
  <c r="K152" i="2"/>
  <c r="K151" i="2"/>
  <c r="K150" i="2"/>
  <c r="K149" i="2"/>
  <c r="K148" i="2"/>
  <c r="K147" i="2"/>
  <c r="K146" i="2"/>
  <c r="K145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 l="1"/>
  <c r="K175" i="2"/>
  <c r="C198" i="2" l="1"/>
  <c r="D198" i="2"/>
  <c r="E198" i="2"/>
  <c r="F198" i="2"/>
  <c r="G198" i="2"/>
  <c r="H198" i="2"/>
  <c r="I198" i="2"/>
  <c r="J198" i="2"/>
  <c r="D143" i="2"/>
  <c r="C143" i="2"/>
  <c r="L154" i="2"/>
  <c r="D154" i="2"/>
  <c r="E154" i="2"/>
  <c r="F154" i="2"/>
  <c r="G154" i="2"/>
  <c r="H154" i="2"/>
  <c r="I154" i="2"/>
  <c r="J154" i="2"/>
  <c r="C154" i="2"/>
  <c r="C153" i="2"/>
  <c r="M110" i="2"/>
  <c r="M99" i="2"/>
  <c r="L99" i="2"/>
  <c r="M71" i="2"/>
  <c r="L71" i="2"/>
  <c r="B82" i="2"/>
  <c r="C82" i="2"/>
  <c r="D82" i="2"/>
  <c r="E82" i="2"/>
  <c r="F82" i="2"/>
  <c r="G82" i="2"/>
  <c r="H82" i="2"/>
  <c r="I82" i="2"/>
  <c r="J82" i="2"/>
  <c r="K82" i="2"/>
  <c r="B55" i="2"/>
  <c r="C55" i="2"/>
  <c r="D55" i="2"/>
  <c r="E55" i="2"/>
  <c r="F55" i="2"/>
  <c r="G55" i="2"/>
  <c r="H55" i="2"/>
  <c r="I55" i="2"/>
  <c r="J55" i="2"/>
  <c r="K55" i="2"/>
  <c r="M44" i="2"/>
  <c r="L44" i="2"/>
  <c r="D26" i="2"/>
  <c r="C26" i="2"/>
  <c r="B26" i="2"/>
  <c r="E26" i="2"/>
  <c r="F26" i="2"/>
  <c r="G26" i="2"/>
  <c r="H26" i="2"/>
  <c r="I26" i="2"/>
  <c r="J26" i="2"/>
  <c r="K26" i="2"/>
  <c r="M15" i="2"/>
  <c r="L15" i="2"/>
  <c r="N82" i="2" l="1"/>
  <c r="O82" i="2"/>
  <c r="N26" i="2"/>
  <c r="O26" i="2"/>
  <c r="O55" i="2"/>
  <c r="P55" i="2"/>
  <c r="M26" i="2"/>
  <c r="M82" i="2"/>
  <c r="M55" i="2"/>
  <c r="N55" i="2"/>
  <c r="L185" i="2" l="1"/>
  <c r="J185" i="2"/>
  <c r="I185" i="2"/>
  <c r="H185" i="2"/>
  <c r="G185" i="2"/>
  <c r="F185" i="2"/>
  <c r="E185" i="2"/>
  <c r="D185" i="2"/>
  <c r="C185" i="2"/>
  <c r="B185" i="2"/>
  <c r="L141" i="2"/>
  <c r="J141" i="2"/>
  <c r="I141" i="2"/>
  <c r="H141" i="2"/>
  <c r="G141" i="2"/>
  <c r="F141" i="2"/>
  <c r="E141" i="2"/>
  <c r="D141" i="2"/>
  <c r="C141" i="2"/>
  <c r="B141" i="2"/>
  <c r="P276" i="2"/>
  <c r="N276" i="2"/>
  <c r="L276" i="2"/>
  <c r="K276" i="2"/>
  <c r="J276" i="2"/>
  <c r="I276" i="2"/>
  <c r="H276" i="2"/>
  <c r="G276" i="2"/>
  <c r="F276" i="2"/>
  <c r="E276" i="2"/>
  <c r="D276" i="2"/>
  <c r="C276" i="2"/>
  <c r="B276" i="2"/>
  <c r="P293" i="2"/>
  <c r="N293" i="2"/>
  <c r="L293" i="2"/>
  <c r="K293" i="2"/>
  <c r="J293" i="2"/>
  <c r="I293" i="2"/>
  <c r="H293" i="2"/>
  <c r="G293" i="2"/>
  <c r="F293" i="2"/>
  <c r="E293" i="2"/>
  <c r="D293" i="2"/>
  <c r="C293" i="2"/>
  <c r="B293" i="2"/>
  <c r="P304" i="2"/>
  <c r="N304" i="2"/>
  <c r="L304" i="2"/>
  <c r="K304" i="2"/>
  <c r="J304" i="2"/>
  <c r="I304" i="2"/>
  <c r="H304" i="2"/>
  <c r="G304" i="2"/>
  <c r="F304" i="2"/>
  <c r="E304" i="2"/>
  <c r="D304" i="2"/>
  <c r="C304" i="2"/>
  <c r="B304" i="2"/>
  <c r="P325" i="2"/>
  <c r="N325" i="2"/>
  <c r="L325" i="2"/>
  <c r="K325" i="2"/>
  <c r="J325" i="2"/>
  <c r="I325" i="2"/>
  <c r="H325" i="2"/>
  <c r="G325" i="2"/>
  <c r="F325" i="2"/>
  <c r="E325" i="2"/>
  <c r="D325" i="2"/>
  <c r="C325" i="2"/>
  <c r="B325" i="2"/>
  <c r="P259" i="2"/>
  <c r="N259" i="2"/>
  <c r="L259" i="2"/>
  <c r="K259" i="2"/>
  <c r="J259" i="2"/>
  <c r="I259" i="2"/>
  <c r="H259" i="2"/>
  <c r="G259" i="2"/>
  <c r="F259" i="2"/>
  <c r="E259" i="2"/>
  <c r="D259" i="2"/>
  <c r="C259" i="2"/>
  <c r="B259" i="2"/>
  <c r="P232" i="2"/>
  <c r="N232" i="2"/>
  <c r="L232" i="2"/>
  <c r="K232" i="2"/>
  <c r="J232" i="2"/>
  <c r="I232" i="2"/>
  <c r="H232" i="2"/>
  <c r="G232" i="2"/>
  <c r="F232" i="2"/>
  <c r="E232" i="2"/>
  <c r="D232" i="2"/>
  <c r="C232" i="2"/>
  <c r="B232" i="2"/>
  <c r="P205" i="2"/>
  <c r="N205" i="2"/>
  <c r="L205" i="2"/>
  <c r="K205" i="2"/>
  <c r="J205" i="2"/>
  <c r="I205" i="2"/>
  <c r="H205" i="2"/>
  <c r="G205" i="2"/>
  <c r="F205" i="2"/>
  <c r="E205" i="2"/>
  <c r="D205" i="2"/>
  <c r="C205" i="2"/>
  <c r="B205" i="2"/>
  <c r="P88" i="2"/>
  <c r="N88" i="2"/>
  <c r="L88" i="2"/>
  <c r="K88" i="2"/>
  <c r="J88" i="2"/>
  <c r="I88" i="2"/>
  <c r="H88" i="2"/>
  <c r="G88" i="2"/>
  <c r="F88" i="2"/>
  <c r="E88" i="2"/>
  <c r="D88" i="2"/>
  <c r="C88" i="2"/>
  <c r="B88" i="2"/>
  <c r="P60" i="2"/>
  <c r="N60" i="2"/>
  <c r="L60" i="2"/>
  <c r="K60" i="2"/>
  <c r="J60" i="2"/>
  <c r="I60" i="2"/>
  <c r="H60" i="2"/>
  <c r="G60" i="2"/>
  <c r="F60" i="2"/>
  <c r="E60" i="2"/>
  <c r="D60" i="2"/>
  <c r="C60" i="2"/>
  <c r="B60" i="2"/>
  <c r="P33" i="2"/>
  <c r="N33" i="2"/>
  <c r="L33" i="2"/>
  <c r="K33" i="2"/>
  <c r="J33" i="2"/>
  <c r="I33" i="2"/>
  <c r="H33" i="2"/>
  <c r="G33" i="2"/>
  <c r="F33" i="2"/>
  <c r="E33" i="2"/>
  <c r="D33" i="2"/>
  <c r="C33" i="2"/>
  <c r="B33" i="2"/>
  <c r="B154" i="2" l="1"/>
  <c r="B198" i="2"/>
  <c r="K288" i="2"/>
  <c r="J288" i="2"/>
  <c r="I288" i="2"/>
  <c r="H288" i="2"/>
  <c r="G288" i="2"/>
  <c r="F288" i="2"/>
  <c r="E288" i="2"/>
  <c r="D288" i="2"/>
  <c r="C288" i="2"/>
  <c r="B288" i="2"/>
  <c r="K287" i="2"/>
  <c r="J287" i="2"/>
  <c r="I287" i="2"/>
  <c r="H287" i="2"/>
  <c r="G287" i="2"/>
  <c r="F287" i="2"/>
  <c r="E287" i="2"/>
  <c r="D287" i="2"/>
  <c r="C287" i="2"/>
  <c r="B287" i="2"/>
  <c r="K286" i="2"/>
  <c r="J286" i="2"/>
  <c r="I286" i="2"/>
  <c r="H286" i="2"/>
  <c r="G286" i="2"/>
  <c r="F286" i="2"/>
  <c r="E286" i="2"/>
  <c r="D286" i="2"/>
  <c r="C286" i="2"/>
  <c r="B286" i="2"/>
  <c r="K285" i="2"/>
  <c r="J285" i="2"/>
  <c r="I285" i="2"/>
  <c r="H285" i="2"/>
  <c r="G285" i="2"/>
  <c r="F285" i="2"/>
  <c r="E285" i="2"/>
  <c r="D285" i="2"/>
  <c r="C285" i="2"/>
  <c r="B285" i="2"/>
  <c r="K284" i="2"/>
  <c r="J284" i="2"/>
  <c r="I284" i="2"/>
  <c r="H284" i="2"/>
  <c r="G284" i="2"/>
  <c r="F284" i="2"/>
  <c r="E284" i="2"/>
  <c r="D284" i="2"/>
  <c r="C284" i="2"/>
  <c r="B284" i="2"/>
  <c r="K271" i="2"/>
  <c r="J271" i="2"/>
  <c r="I271" i="2"/>
  <c r="H271" i="2"/>
  <c r="G271" i="2"/>
  <c r="F271" i="2"/>
  <c r="E271" i="2"/>
  <c r="D271" i="2"/>
  <c r="C271" i="2"/>
  <c r="B271" i="2"/>
  <c r="K270" i="2"/>
  <c r="J270" i="2"/>
  <c r="I270" i="2"/>
  <c r="H270" i="2"/>
  <c r="G270" i="2"/>
  <c r="F270" i="2"/>
  <c r="E270" i="2"/>
  <c r="D270" i="2"/>
  <c r="C270" i="2"/>
  <c r="B270" i="2"/>
  <c r="K269" i="2"/>
  <c r="J269" i="2"/>
  <c r="I269" i="2"/>
  <c r="H269" i="2"/>
  <c r="G269" i="2"/>
  <c r="F269" i="2"/>
  <c r="E269" i="2"/>
  <c r="D269" i="2"/>
  <c r="C269" i="2"/>
  <c r="B269" i="2"/>
  <c r="K268" i="2"/>
  <c r="J268" i="2"/>
  <c r="I268" i="2"/>
  <c r="H268" i="2"/>
  <c r="G268" i="2"/>
  <c r="F268" i="2"/>
  <c r="E268" i="2"/>
  <c r="D268" i="2"/>
  <c r="C268" i="2"/>
  <c r="B268" i="2"/>
  <c r="K267" i="2"/>
  <c r="J267" i="2"/>
  <c r="I267" i="2"/>
  <c r="H267" i="2"/>
  <c r="G267" i="2"/>
  <c r="F267" i="2"/>
  <c r="E267" i="2"/>
  <c r="D267" i="2"/>
  <c r="C267" i="2"/>
  <c r="B267" i="2"/>
  <c r="K254" i="2"/>
  <c r="J254" i="2"/>
  <c r="I254" i="2"/>
  <c r="H254" i="2"/>
  <c r="G254" i="2"/>
  <c r="F254" i="2"/>
  <c r="E254" i="2"/>
  <c r="D254" i="2"/>
  <c r="C254" i="2"/>
  <c r="B254" i="2"/>
  <c r="K253" i="2"/>
  <c r="J253" i="2"/>
  <c r="I253" i="2"/>
  <c r="H253" i="2"/>
  <c r="G253" i="2"/>
  <c r="F253" i="2"/>
  <c r="E253" i="2"/>
  <c r="D253" i="2"/>
  <c r="C253" i="2"/>
  <c r="B253" i="2"/>
  <c r="K252" i="2"/>
  <c r="J252" i="2"/>
  <c r="I252" i="2"/>
  <c r="H252" i="2"/>
  <c r="G252" i="2"/>
  <c r="F252" i="2"/>
  <c r="E252" i="2"/>
  <c r="D252" i="2"/>
  <c r="C252" i="2"/>
  <c r="B252" i="2"/>
  <c r="K251" i="2"/>
  <c r="J251" i="2"/>
  <c r="I251" i="2"/>
  <c r="H251" i="2"/>
  <c r="G251" i="2"/>
  <c r="F251" i="2"/>
  <c r="E251" i="2"/>
  <c r="D251" i="2"/>
  <c r="C251" i="2"/>
  <c r="B251" i="2"/>
  <c r="K250" i="2"/>
  <c r="J250" i="2"/>
  <c r="I250" i="2"/>
  <c r="H250" i="2"/>
  <c r="G250" i="2"/>
  <c r="F250" i="2"/>
  <c r="E250" i="2"/>
  <c r="D250" i="2"/>
  <c r="C250" i="2"/>
  <c r="B250" i="2"/>
  <c r="K249" i="2"/>
  <c r="J249" i="2"/>
  <c r="I249" i="2"/>
  <c r="H249" i="2"/>
  <c r="G249" i="2"/>
  <c r="F249" i="2"/>
  <c r="E249" i="2"/>
  <c r="D249" i="2"/>
  <c r="C249" i="2"/>
  <c r="B249" i="2"/>
  <c r="K248" i="2"/>
  <c r="J248" i="2"/>
  <c r="I248" i="2"/>
  <c r="H248" i="2"/>
  <c r="G248" i="2"/>
  <c r="F248" i="2"/>
  <c r="E248" i="2"/>
  <c r="D248" i="2"/>
  <c r="C248" i="2"/>
  <c r="B248" i="2"/>
  <c r="K247" i="2"/>
  <c r="J247" i="2"/>
  <c r="I247" i="2"/>
  <c r="H247" i="2"/>
  <c r="G247" i="2"/>
  <c r="F247" i="2"/>
  <c r="E247" i="2"/>
  <c r="D247" i="2"/>
  <c r="C247" i="2"/>
  <c r="B247" i="2"/>
  <c r="K246" i="2"/>
  <c r="J246" i="2"/>
  <c r="I246" i="2"/>
  <c r="H246" i="2"/>
  <c r="G246" i="2"/>
  <c r="F246" i="2"/>
  <c r="E246" i="2"/>
  <c r="D246" i="2"/>
  <c r="C246" i="2"/>
  <c r="B246" i="2"/>
  <c r="K245" i="2"/>
  <c r="J245" i="2"/>
  <c r="I245" i="2"/>
  <c r="H245" i="2"/>
  <c r="G245" i="2"/>
  <c r="F245" i="2"/>
  <c r="E245" i="2"/>
  <c r="D245" i="2"/>
  <c r="C245" i="2"/>
  <c r="B245" i="2"/>
  <c r="K227" i="2"/>
  <c r="J227" i="2"/>
  <c r="I227" i="2"/>
  <c r="H227" i="2"/>
  <c r="G227" i="2"/>
  <c r="F227" i="2"/>
  <c r="E227" i="2"/>
  <c r="D227" i="2"/>
  <c r="C227" i="2"/>
  <c r="B227" i="2"/>
  <c r="K226" i="2"/>
  <c r="J226" i="2"/>
  <c r="I226" i="2"/>
  <c r="H226" i="2"/>
  <c r="G226" i="2"/>
  <c r="F226" i="2"/>
  <c r="E226" i="2"/>
  <c r="D226" i="2"/>
  <c r="C226" i="2"/>
  <c r="B226" i="2"/>
  <c r="K225" i="2"/>
  <c r="J225" i="2"/>
  <c r="I225" i="2"/>
  <c r="H225" i="2"/>
  <c r="G225" i="2"/>
  <c r="F225" i="2"/>
  <c r="E225" i="2"/>
  <c r="D225" i="2"/>
  <c r="C225" i="2"/>
  <c r="B225" i="2"/>
  <c r="K224" i="2"/>
  <c r="J224" i="2"/>
  <c r="I224" i="2"/>
  <c r="H224" i="2"/>
  <c r="G224" i="2"/>
  <c r="F224" i="2"/>
  <c r="E224" i="2"/>
  <c r="D224" i="2"/>
  <c r="C224" i="2"/>
  <c r="B224" i="2"/>
  <c r="K223" i="2"/>
  <c r="J223" i="2"/>
  <c r="I223" i="2"/>
  <c r="H223" i="2"/>
  <c r="G223" i="2"/>
  <c r="F223" i="2"/>
  <c r="E223" i="2"/>
  <c r="D223" i="2"/>
  <c r="C223" i="2"/>
  <c r="B223" i="2"/>
  <c r="K222" i="2"/>
  <c r="J222" i="2"/>
  <c r="I222" i="2"/>
  <c r="H222" i="2"/>
  <c r="G222" i="2"/>
  <c r="F222" i="2"/>
  <c r="E222" i="2"/>
  <c r="D222" i="2"/>
  <c r="C222" i="2"/>
  <c r="B222" i="2"/>
  <c r="K221" i="2"/>
  <c r="J221" i="2"/>
  <c r="I221" i="2"/>
  <c r="H221" i="2"/>
  <c r="G221" i="2"/>
  <c r="F221" i="2"/>
  <c r="E221" i="2"/>
  <c r="D221" i="2"/>
  <c r="C221" i="2"/>
  <c r="B221" i="2"/>
  <c r="K220" i="2"/>
  <c r="J220" i="2"/>
  <c r="I220" i="2"/>
  <c r="H220" i="2"/>
  <c r="G220" i="2"/>
  <c r="F220" i="2"/>
  <c r="E220" i="2"/>
  <c r="D220" i="2"/>
  <c r="C220" i="2"/>
  <c r="B220" i="2"/>
  <c r="K219" i="2"/>
  <c r="J219" i="2"/>
  <c r="I219" i="2"/>
  <c r="H219" i="2"/>
  <c r="G219" i="2"/>
  <c r="F219" i="2"/>
  <c r="E219" i="2"/>
  <c r="D219" i="2"/>
  <c r="C219" i="2"/>
  <c r="B219" i="2"/>
  <c r="K218" i="2"/>
  <c r="J218" i="2"/>
  <c r="I218" i="2"/>
  <c r="H218" i="2"/>
  <c r="G218" i="2"/>
  <c r="F218" i="2"/>
  <c r="E218" i="2"/>
  <c r="D218" i="2"/>
  <c r="C218" i="2"/>
  <c r="B218" i="2"/>
  <c r="M282" i="2"/>
  <c r="L282" i="2"/>
  <c r="M281" i="2"/>
  <c r="L281" i="2"/>
  <c r="M280" i="2"/>
  <c r="L280" i="2"/>
  <c r="M279" i="2"/>
  <c r="L279" i="2"/>
  <c r="M278" i="2"/>
  <c r="L278" i="2"/>
  <c r="M277" i="2"/>
  <c r="L277" i="2"/>
  <c r="M265" i="2"/>
  <c r="L265" i="2"/>
  <c r="M264" i="2"/>
  <c r="L264" i="2"/>
  <c r="M263" i="2"/>
  <c r="L263" i="2"/>
  <c r="M262" i="2"/>
  <c r="L262" i="2"/>
  <c r="M261" i="2"/>
  <c r="L261" i="2"/>
  <c r="M260" i="2"/>
  <c r="L260" i="2"/>
  <c r="M243" i="2"/>
  <c r="L243" i="2"/>
  <c r="M242" i="2"/>
  <c r="L242" i="2"/>
  <c r="M241" i="2"/>
  <c r="L241" i="2"/>
  <c r="M240" i="2"/>
  <c r="L240" i="2"/>
  <c r="M239" i="2"/>
  <c r="L239" i="2"/>
  <c r="M238" i="2"/>
  <c r="L238" i="2"/>
  <c r="M237" i="2"/>
  <c r="L237" i="2"/>
  <c r="M236" i="2"/>
  <c r="L236" i="2"/>
  <c r="M235" i="2"/>
  <c r="L235" i="2"/>
  <c r="M234" i="2"/>
  <c r="L234" i="2"/>
  <c r="M233" i="2"/>
  <c r="L233" i="2"/>
  <c r="M216" i="2"/>
  <c r="L216" i="2"/>
  <c r="M215" i="2"/>
  <c r="L215" i="2"/>
  <c r="M214" i="2"/>
  <c r="L214" i="2"/>
  <c r="M213" i="2"/>
  <c r="L213" i="2"/>
  <c r="M212" i="2"/>
  <c r="L212" i="2"/>
  <c r="M211" i="2"/>
  <c r="L211" i="2"/>
  <c r="M210" i="2"/>
  <c r="L210" i="2"/>
  <c r="M209" i="2"/>
  <c r="L209" i="2"/>
  <c r="M208" i="2"/>
  <c r="L208" i="2"/>
  <c r="M207" i="2"/>
  <c r="L207" i="2"/>
  <c r="M206" i="2"/>
  <c r="L206" i="2"/>
  <c r="N284" i="2" l="1"/>
  <c r="O284" i="2"/>
  <c r="O286" i="2"/>
  <c r="N286" i="2"/>
  <c r="O288" i="2"/>
  <c r="N288" i="2"/>
  <c r="O285" i="2"/>
  <c r="N285" i="2"/>
  <c r="N287" i="2"/>
  <c r="O287" i="2"/>
  <c r="O268" i="2"/>
  <c r="N268" i="2"/>
  <c r="N270" i="2"/>
  <c r="O270" i="2"/>
  <c r="O267" i="2"/>
  <c r="N267" i="2"/>
  <c r="N271" i="2"/>
  <c r="O271" i="2"/>
  <c r="N269" i="2"/>
  <c r="O269" i="2"/>
  <c r="N221" i="2"/>
  <c r="O221" i="2"/>
  <c r="N220" i="2"/>
  <c r="O220" i="2"/>
  <c r="N249" i="2"/>
  <c r="O249" i="2"/>
  <c r="N219" i="2"/>
  <c r="O219" i="2"/>
  <c r="N225" i="2"/>
  <c r="O225" i="2"/>
  <c r="N248" i="2"/>
  <c r="O248" i="2"/>
  <c r="O254" i="2"/>
  <c r="N254" i="2"/>
  <c r="N227" i="2"/>
  <c r="O227" i="2"/>
  <c r="N250" i="2"/>
  <c r="O250" i="2"/>
  <c r="O226" i="2"/>
  <c r="N226" i="2"/>
  <c r="N218" i="2"/>
  <c r="O218" i="2"/>
  <c r="O224" i="2"/>
  <c r="N224" i="2"/>
  <c r="N247" i="2"/>
  <c r="O247" i="2"/>
  <c r="N253" i="2"/>
  <c r="O253" i="2"/>
  <c r="O223" i="2"/>
  <c r="N223" i="2"/>
  <c r="O246" i="2"/>
  <c r="N246" i="2"/>
  <c r="N252" i="2"/>
  <c r="O252" i="2"/>
  <c r="O222" i="2"/>
  <c r="N222" i="2"/>
  <c r="N245" i="2"/>
  <c r="O245" i="2"/>
  <c r="N251" i="2"/>
  <c r="O251" i="2"/>
  <c r="I244" i="2"/>
  <c r="J217" i="2"/>
  <c r="M270" i="2"/>
  <c r="M226" i="2"/>
  <c r="F244" i="2"/>
  <c r="B266" i="2"/>
  <c r="G244" i="2"/>
  <c r="C283" i="2"/>
  <c r="G283" i="2"/>
  <c r="H283" i="2"/>
  <c r="D283" i="2"/>
  <c r="I266" i="2"/>
  <c r="J266" i="2"/>
  <c r="E266" i="2"/>
  <c r="E244" i="2"/>
  <c r="M222" i="2"/>
  <c r="B217" i="2"/>
  <c r="C217" i="2"/>
  <c r="M286" i="2"/>
  <c r="K283" i="2"/>
  <c r="I283" i="2"/>
  <c r="E283" i="2"/>
  <c r="B283" i="2"/>
  <c r="J283" i="2"/>
  <c r="F283" i="2"/>
  <c r="H266" i="2"/>
  <c r="C266" i="2"/>
  <c r="D266" i="2"/>
  <c r="F266" i="2"/>
  <c r="G266" i="2"/>
  <c r="J244" i="2"/>
  <c r="M254" i="2"/>
  <c r="D244" i="2"/>
  <c r="B244" i="2"/>
  <c r="M246" i="2"/>
  <c r="H244" i="2"/>
  <c r="M249" i="2"/>
  <c r="M250" i="2"/>
  <c r="C244" i="2"/>
  <c r="K244" i="2"/>
  <c r="M253" i="2"/>
  <c r="M221" i="2"/>
  <c r="H217" i="2"/>
  <c r="M220" i="2"/>
  <c r="G217" i="2"/>
  <c r="K217" i="2"/>
  <c r="I217" i="2"/>
  <c r="M225" i="2"/>
  <c r="E217" i="2"/>
  <c r="D217" i="2"/>
  <c r="M218" i="2"/>
  <c r="F217" i="2"/>
  <c r="M224" i="2"/>
  <c r="M245" i="2"/>
  <c r="M269" i="2"/>
  <c r="M219" i="2"/>
  <c r="M223" i="2"/>
  <c r="K266" i="2"/>
  <c r="M248" i="2"/>
  <c r="M252" i="2"/>
  <c r="M268" i="2"/>
  <c r="M284" i="2"/>
  <c r="M288" i="2"/>
  <c r="M247" i="2"/>
  <c r="M251" i="2"/>
  <c r="M267" i="2"/>
  <c r="M271" i="2"/>
  <c r="M287" i="2"/>
  <c r="M285" i="2"/>
  <c r="M227" i="2"/>
  <c r="L336" i="2" l="1"/>
  <c r="L335" i="2"/>
  <c r="L334" i="2"/>
  <c r="L333" i="2"/>
  <c r="L332" i="2"/>
  <c r="L331" i="2"/>
  <c r="L330" i="2"/>
  <c r="L329" i="2"/>
  <c r="L328" i="2"/>
  <c r="L327" i="2"/>
  <c r="L326" i="2"/>
  <c r="L310" i="2"/>
  <c r="L309" i="2"/>
  <c r="L308" i="2"/>
  <c r="L307" i="2"/>
  <c r="L306" i="2"/>
  <c r="L305" i="2"/>
  <c r="L297" i="2"/>
  <c r="L296" i="2"/>
  <c r="L295" i="2"/>
  <c r="L294" i="2"/>
  <c r="L98" i="2"/>
  <c r="L97" i="2"/>
  <c r="L96" i="2"/>
  <c r="L95" i="2"/>
  <c r="L94" i="2"/>
  <c r="L93" i="2"/>
  <c r="L92" i="2"/>
  <c r="L91" i="2"/>
  <c r="L90" i="2"/>
  <c r="L89" i="2"/>
  <c r="L70" i="2"/>
  <c r="L69" i="2"/>
  <c r="L68" i="2"/>
  <c r="L67" i="2"/>
  <c r="L66" i="2"/>
  <c r="L65" i="2"/>
  <c r="L64" i="2"/>
  <c r="L63" i="2"/>
  <c r="L62" i="2"/>
  <c r="L61" i="2"/>
  <c r="L43" i="2"/>
  <c r="L42" i="2"/>
  <c r="L41" i="2"/>
  <c r="L40" i="2"/>
  <c r="L39" i="2"/>
  <c r="L38" i="2"/>
  <c r="L37" i="2"/>
  <c r="L36" i="2"/>
  <c r="L35" i="2"/>
  <c r="L14" i="2"/>
  <c r="L13" i="2"/>
  <c r="L12" i="2"/>
  <c r="L11" i="2"/>
  <c r="L10" i="2"/>
  <c r="L9" i="2"/>
  <c r="L8" i="2"/>
  <c r="L7" i="2"/>
  <c r="L6" i="2"/>
  <c r="K348" i="2" l="1"/>
  <c r="J348" i="2"/>
  <c r="I348" i="2"/>
  <c r="H348" i="2"/>
  <c r="G348" i="2"/>
  <c r="F348" i="2"/>
  <c r="E348" i="2"/>
  <c r="D348" i="2"/>
  <c r="C348" i="2"/>
  <c r="B348" i="2"/>
  <c r="K347" i="2"/>
  <c r="J347" i="2"/>
  <c r="I347" i="2"/>
  <c r="H347" i="2"/>
  <c r="G347" i="2"/>
  <c r="F347" i="2"/>
  <c r="E347" i="2"/>
  <c r="D347" i="2"/>
  <c r="C347" i="2"/>
  <c r="B347" i="2"/>
  <c r="K346" i="2"/>
  <c r="J346" i="2"/>
  <c r="I346" i="2"/>
  <c r="H346" i="2"/>
  <c r="G346" i="2"/>
  <c r="F346" i="2"/>
  <c r="E346" i="2"/>
  <c r="D346" i="2"/>
  <c r="C346" i="2"/>
  <c r="B346" i="2"/>
  <c r="K345" i="2"/>
  <c r="J345" i="2"/>
  <c r="I345" i="2"/>
  <c r="H345" i="2"/>
  <c r="G345" i="2"/>
  <c r="F345" i="2"/>
  <c r="E345" i="2"/>
  <c r="D345" i="2"/>
  <c r="C345" i="2"/>
  <c r="B345" i="2"/>
  <c r="K344" i="2"/>
  <c r="J344" i="2"/>
  <c r="I344" i="2"/>
  <c r="H344" i="2"/>
  <c r="G344" i="2"/>
  <c r="F344" i="2"/>
  <c r="E344" i="2"/>
  <c r="D344" i="2"/>
  <c r="C344" i="2"/>
  <c r="B344" i="2"/>
  <c r="K343" i="2"/>
  <c r="J343" i="2"/>
  <c r="I343" i="2"/>
  <c r="H343" i="2"/>
  <c r="G343" i="2"/>
  <c r="F343" i="2"/>
  <c r="E343" i="2"/>
  <c r="D343" i="2"/>
  <c r="C343" i="2"/>
  <c r="B343" i="2"/>
  <c r="K342" i="2"/>
  <c r="J342" i="2"/>
  <c r="I342" i="2"/>
  <c r="H342" i="2"/>
  <c r="G342" i="2"/>
  <c r="F342" i="2"/>
  <c r="E342" i="2"/>
  <c r="D342" i="2"/>
  <c r="C342" i="2"/>
  <c r="B342" i="2"/>
  <c r="K341" i="2"/>
  <c r="J341" i="2"/>
  <c r="I341" i="2"/>
  <c r="H341" i="2"/>
  <c r="G341" i="2"/>
  <c r="F341" i="2"/>
  <c r="E341" i="2"/>
  <c r="D341" i="2"/>
  <c r="C341" i="2"/>
  <c r="B341" i="2"/>
  <c r="K340" i="2"/>
  <c r="J340" i="2"/>
  <c r="I340" i="2"/>
  <c r="H340" i="2"/>
  <c r="G340" i="2"/>
  <c r="F340" i="2"/>
  <c r="E340" i="2"/>
  <c r="D340" i="2"/>
  <c r="C340" i="2"/>
  <c r="B340" i="2"/>
  <c r="K339" i="2"/>
  <c r="J339" i="2"/>
  <c r="I339" i="2"/>
  <c r="H339" i="2"/>
  <c r="G339" i="2"/>
  <c r="F339" i="2"/>
  <c r="E339" i="2"/>
  <c r="D339" i="2"/>
  <c r="C339" i="2"/>
  <c r="B339" i="2"/>
  <c r="M336" i="2"/>
  <c r="M335" i="2"/>
  <c r="M334" i="2"/>
  <c r="M333" i="2"/>
  <c r="M332" i="2"/>
  <c r="M331" i="2"/>
  <c r="M330" i="2"/>
  <c r="M329" i="2"/>
  <c r="M328" i="2"/>
  <c r="M327" i="2"/>
  <c r="M326" i="2"/>
  <c r="M310" i="2"/>
  <c r="M309" i="2"/>
  <c r="M308" i="2"/>
  <c r="M307" i="2"/>
  <c r="M306" i="2"/>
  <c r="M305" i="2"/>
  <c r="M297" i="2"/>
  <c r="M296" i="2"/>
  <c r="M295" i="2"/>
  <c r="M294" i="2"/>
  <c r="N341" i="2" l="1"/>
  <c r="O341" i="2"/>
  <c r="O340" i="2"/>
  <c r="N340" i="2"/>
  <c r="N346" i="2"/>
  <c r="O346" i="2"/>
  <c r="N347" i="2"/>
  <c r="O347" i="2"/>
  <c r="N339" i="2"/>
  <c r="O339" i="2"/>
  <c r="N345" i="2"/>
  <c r="O345" i="2"/>
  <c r="N344" i="2"/>
  <c r="O344" i="2"/>
  <c r="N343" i="2"/>
  <c r="O343" i="2"/>
  <c r="O342" i="2"/>
  <c r="N342" i="2"/>
  <c r="N348" i="2"/>
  <c r="O348" i="2"/>
  <c r="F338" i="2"/>
  <c r="G338" i="2"/>
  <c r="H338" i="2"/>
  <c r="I338" i="2"/>
  <c r="J338" i="2"/>
  <c r="C338" i="2"/>
  <c r="K338" i="2"/>
  <c r="B338" i="2"/>
  <c r="D338" i="2"/>
  <c r="E338" i="2"/>
  <c r="M341" i="2"/>
  <c r="M346" i="2"/>
  <c r="M342" i="2"/>
  <c r="M344" i="2"/>
  <c r="M340" i="2"/>
  <c r="M345" i="2"/>
  <c r="M348" i="2"/>
  <c r="M339" i="2"/>
  <c r="M343" i="2"/>
  <c r="M347" i="2"/>
  <c r="M109" i="2"/>
  <c r="M108" i="2"/>
  <c r="M107" i="2"/>
  <c r="M106" i="2"/>
  <c r="M105" i="2"/>
  <c r="M104" i="2"/>
  <c r="M103" i="2"/>
  <c r="M102" i="2"/>
  <c r="M101" i="2"/>
  <c r="M100" i="2"/>
  <c r="K81" i="2"/>
  <c r="J81" i="2"/>
  <c r="I81" i="2"/>
  <c r="H81" i="2"/>
  <c r="G81" i="2"/>
  <c r="F81" i="2"/>
  <c r="E81" i="2"/>
  <c r="D81" i="2"/>
  <c r="C81" i="2"/>
  <c r="B81" i="2"/>
  <c r="K80" i="2"/>
  <c r="J80" i="2"/>
  <c r="I80" i="2"/>
  <c r="H80" i="2"/>
  <c r="G80" i="2"/>
  <c r="F80" i="2"/>
  <c r="E80" i="2"/>
  <c r="D80" i="2"/>
  <c r="C80" i="2"/>
  <c r="B80" i="2"/>
  <c r="K79" i="2"/>
  <c r="J79" i="2"/>
  <c r="I79" i="2"/>
  <c r="H79" i="2"/>
  <c r="G79" i="2"/>
  <c r="F79" i="2"/>
  <c r="E79" i="2"/>
  <c r="D79" i="2"/>
  <c r="C79" i="2"/>
  <c r="B79" i="2"/>
  <c r="K78" i="2"/>
  <c r="J78" i="2"/>
  <c r="I78" i="2"/>
  <c r="H78" i="2"/>
  <c r="G78" i="2"/>
  <c r="F78" i="2"/>
  <c r="E78" i="2"/>
  <c r="D78" i="2"/>
  <c r="C78" i="2"/>
  <c r="B78" i="2"/>
  <c r="K77" i="2"/>
  <c r="J77" i="2"/>
  <c r="I77" i="2"/>
  <c r="H77" i="2"/>
  <c r="G77" i="2"/>
  <c r="F77" i="2"/>
  <c r="E77" i="2"/>
  <c r="D77" i="2"/>
  <c r="C77" i="2"/>
  <c r="B77" i="2"/>
  <c r="K76" i="2"/>
  <c r="J76" i="2"/>
  <c r="I76" i="2"/>
  <c r="H76" i="2"/>
  <c r="G76" i="2"/>
  <c r="F76" i="2"/>
  <c r="E76" i="2"/>
  <c r="D76" i="2"/>
  <c r="C76" i="2"/>
  <c r="B76" i="2"/>
  <c r="K75" i="2"/>
  <c r="J75" i="2"/>
  <c r="I75" i="2"/>
  <c r="H75" i="2"/>
  <c r="G75" i="2"/>
  <c r="F75" i="2"/>
  <c r="E75" i="2"/>
  <c r="D75" i="2"/>
  <c r="C75" i="2"/>
  <c r="B75" i="2"/>
  <c r="K74" i="2"/>
  <c r="J74" i="2"/>
  <c r="I74" i="2"/>
  <c r="H74" i="2"/>
  <c r="G74" i="2"/>
  <c r="F74" i="2"/>
  <c r="E74" i="2"/>
  <c r="D74" i="2"/>
  <c r="C74" i="2"/>
  <c r="B74" i="2"/>
  <c r="K73" i="2"/>
  <c r="J73" i="2"/>
  <c r="I73" i="2"/>
  <c r="H73" i="2"/>
  <c r="G73" i="2"/>
  <c r="F73" i="2"/>
  <c r="E73" i="2"/>
  <c r="D73" i="2"/>
  <c r="C73" i="2"/>
  <c r="B73" i="2"/>
  <c r="M98" i="2"/>
  <c r="M97" i="2"/>
  <c r="M96" i="2"/>
  <c r="M95" i="2"/>
  <c r="M94" i="2"/>
  <c r="M93" i="2"/>
  <c r="M92" i="2"/>
  <c r="M91" i="2"/>
  <c r="M90" i="2"/>
  <c r="M70" i="2"/>
  <c r="M69" i="2"/>
  <c r="M68" i="2"/>
  <c r="M67" i="2"/>
  <c r="M66" i="2"/>
  <c r="M65" i="2"/>
  <c r="M64" i="2"/>
  <c r="M63" i="2"/>
  <c r="M62" i="2"/>
  <c r="M61" i="2"/>
  <c r="N77" i="2" l="1"/>
  <c r="O77" i="2"/>
  <c r="N76" i="2"/>
  <c r="O76" i="2"/>
  <c r="O75" i="2"/>
  <c r="N75" i="2"/>
  <c r="N81" i="2"/>
  <c r="O81" i="2"/>
  <c r="N73" i="2"/>
  <c r="O73" i="2"/>
  <c r="N79" i="2"/>
  <c r="O79" i="2"/>
  <c r="O74" i="2"/>
  <c r="N74" i="2"/>
  <c r="N80" i="2"/>
  <c r="O80" i="2"/>
  <c r="N78" i="2"/>
  <c r="O78" i="2"/>
  <c r="M73" i="2"/>
  <c r="M77" i="2"/>
  <c r="M81" i="2"/>
  <c r="M74" i="2"/>
  <c r="M78" i="2"/>
  <c r="M75" i="2"/>
  <c r="M76" i="2"/>
  <c r="M80" i="2"/>
  <c r="M79" i="2"/>
  <c r="G72" i="2"/>
  <c r="E72" i="2"/>
  <c r="D72" i="2"/>
  <c r="M89" i="2"/>
  <c r="H72" i="2"/>
  <c r="C72" i="2"/>
  <c r="K72" i="2"/>
  <c r="I72" i="2"/>
  <c r="F72" i="2"/>
  <c r="B72" i="2"/>
  <c r="J72" i="2"/>
  <c r="M43" i="2"/>
  <c r="M42" i="2"/>
  <c r="M41" i="2"/>
  <c r="M40" i="2"/>
  <c r="M39" i="2"/>
  <c r="M38" i="2"/>
  <c r="M37" i="2"/>
  <c r="M36" i="2"/>
  <c r="M35" i="2"/>
  <c r="M14" i="2"/>
  <c r="M13" i="2"/>
  <c r="M12" i="2"/>
  <c r="M11" i="2"/>
  <c r="M10" i="2"/>
  <c r="M9" i="2"/>
  <c r="M8" i="2"/>
  <c r="M7" i="2"/>
  <c r="M6" i="2"/>
  <c r="K317" i="2" l="1"/>
  <c r="J317" i="2"/>
  <c r="I317" i="2"/>
  <c r="H317" i="2"/>
  <c r="G317" i="2"/>
  <c r="F317" i="2"/>
  <c r="E317" i="2"/>
  <c r="D317" i="2"/>
  <c r="C317" i="2"/>
  <c r="B317" i="2"/>
  <c r="K316" i="2"/>
  <c r="J316" i="2"/>
  <c r="I316" i="2"/>
  <c r="H316" i="2"/>
  <c r="G316" i="2"/>
  <c r="F316" i="2"/>
  <c r="E316" i="2"/>
  <c r="D316" i="2"/>
  <c r="C316" i="2"/>
  <c r="B316" i="2"/>
  <c r="K315" i="2"/>
  <c r="J315" i="2"/>
  <c r="I315" i="2"/>
  <c r="H315" i="2"/>
  <c r="G315" i="2"/>
  <c r="F315" i="2"/>
  <c r="E315" i="2"/>
  <c r="D315" i="2"/>
  <c r="C315" i="2"/>
  <c r="B315" i="2"/>
  <c r="K314" i="2"/>
  <c r="J314" i="2"/>
  <c r="I314" i="2"/>
  <c r="H314" i="2"/>
  <c r="G314" i="2"/>
  <c r="F314" i="2"/>
  <c r="E314" i="2"/>
  <c r="D314" i="2"/>
  <c r="C314" i="2"/>
  <c r="B314" i="2"/>
  <c r="K313" i="2"/>
  <c r="J313" i="2"/>
  <c r="I313" i="2"/>
  <c r="H313" i="2"/>
  <c r="G313" i="2"/>
  <c r="F313" i="2"/>
  <c r="E313" i="2"/>
  <c r="D313" i="2"/>
  <c r="C313" i="2"/>
  <c r="B313" i="2"/>
  <c r="K301" i="2"/>
  <c r="J301" i="2"/>
  <c r="I301" i="2"/>
  <c r="H301" i="2"/>
  <c r="G301" i="2"/>
  <c r="F301" i="2"/>
  <c r="E301" i="2"/>
  <c r="D301" i="2"/>
  <c r="C301" i="2"/>
  <c r="B301" i="2"/>
  <c r="K300" i="2"/>
  <c r="J300" i="2"/>
  <c r="I300" i="2"/>
  <c r="H300" i="2"/>
  <c r="G300" i="2"/>
  <c r="F300" i="2"/>
  <c r="E300" i="2"/>
  <c r="D300" i="2"/>
  <c r="C300" i="2"/>
  <c r="B300" i="2"/>
  <c r="K299" i="2"/>
  <c r="J299" i="2"/>
  <c r="I299" i="2"/>
  <c r="H299" i="2"/>
  <c r="G299" i="2"/>
  <c r="F299" i="2"/>
  <c r="E299" i="2"/>
  <c r="D299" i="2"/>
  <c r="C299" i="2"/>
  <c r="B299" i="2"/>
  <c r="O299" i="2" l="1"/>
  <c r="N299" i="2"/>
  <c r="O316" i="2"/>
  <c r="N316" i="2"/>
  <c r="O315" i="2"/>
  <c r="N315" i="2"/>
  <c r="O314" i="2"/>
  <c r="N314" i="2"/>
  <c r="O313" i="2"/>
  <c r="N313" i="2"/>
  <c r="O301" i="2"/>
  <c r="N301" i="2"/>
  <c r="O300" i="2"/>
  <c r="N300" i="2"/>
  <c r="N317" i="2"/>
  <c r="O317" i="2"/>
  <c r="D312" i="2"/>
  <c r="E312" i="2"/>
  <c r="F312" i="2"/>
  <c r="G312" i="2"/>
  <c r="H312" i="2"/>
  <c r="I312" i="2"/>
  <c r="B312" i="2"/>
  <c r="J312" i="2"/>
  <c r="C312" i="2"/>
  <c r="K312" i="2"/>
  <c r="M300" i="2"/>
  <c r="M315" i="2"/>
  <c r="M301" i="2"/>
  <c r="M316" i="2"/>
  <c r="M313" i="2"/>
  <c r="M317" i="2"/>
  <c r="M299" i="2"/>
  <c r="M314" i="2"/>
  <c r="E197" i="2"/>
  <c r="I196" i="2"/>
  <c r="L195" i="2"/>
  <c r="J194" i="2"/>
  <c r="D193" i="2"/>
  <c r="F192" i="2"/>
  <c r="F191" i="2"/>
  <c r="J190" i="2"/>
  <c r="I189" i="2"/>
  <c r="L186" i="2"/>
  <c r="J186" i="2"/>
  <c r="I182" i="2"/>
  <c r="H186" i="2"/>
  <c r="G183" i="2"/>
  <c r="F186" i="2"/>
  <c r="E184" i="2"/>
  <c r="D184" i="2"/>
  <c r="F153" i="2"/>
  <c r="G152" i="2"/>
  <c r="H151" i="2"/>
  <c r="I150" i="2"/>
  <c r="J149" i="2"/>
  <c r="E148" i="2"/>
  <c r="E146" i="2"/>
  <c r="H145" i="2"/>
  <c r="L142" i="2"/>
  <c r="J138" i="2"/>
  <c r="I138" i="2"/>
  <c r="H139" i="2"/>
  <c r="G138" i="2"/>
  <c r="E138" i="2"/>
  <c r="D138" i="2"/>
  <c r="C142" i="2"/>
  <c r="I137" i="2" l="1"/>
  <c r="L140" i="2"/>
  <c r="L183" i="2"/>
  <c r="L132" i="2"/>
  <c r="C179" i="2"/>
  <c r="J178" i="2"/>
  <c r="D179" i="2"/>
  <c r="I142" i="2"/>
  <c r="E179" i="2"/>
  <c r="E182" i="2"/>
  <c r="E178" i="2"/>
  <c r="D183" i="2"/>
  <c r="E142" i="2"/>
  <c r="H142" i="2"/>
  <c r="D133" i="2"/>
  <c r="E133" i="2"/>
  <c r="E139" i="2"/>
  <c r="H133" i="2"/>
  <c r="I139" i="2"/>
  <c r="L179" i="2"/>
  <c r="C145" i="2"/>
  <c r="I133" i="2"/>
  <c r="E176" i="2"/>
  <c r="I180" i="2"/>
  <c r="C136" i="2"/>
  <c r="D142" i="2"/>
  <c r="J176" i="2"/>
  <c r="J180" i="2"/>
  <c r="D136" i="2"/>
  <c r="D139" i="2"/>
  <c r="E136" i="2"/>
  <c r="L196" i="2"/>
  <c r="I195" i="2"/>
  <c r="G196" i="2"/>
  <c r="F150" i="2"/>
  <c r="F149" i="2"/>
  <c r="C146" i="2"/>
  <c r="E195" i="2"/>
  <c r="H195" i="2"/>
  <c r="F180" i="2"/>
  <c r="F183" i="2"/>
  <c r="F178" i="2"/>
  <c r="F146" i="2"/>
  <c r="J136" i="2"/>
  <c r="F184" i="2"/>
  <c r="I146" i="2"/>
  <c r="H153" i="2"/>
  <c r="C132" i="2"/>
  <c r="L136" i="2"/>
  <c r="C140" i="2"/>
  <c r="I184" i="2"/>
  <c r="J146" i="2"/>
  <c r="I153" i="2"/>
  <c r="D132" i="2"/>
  <c r="D135" i="2"/>
  <c r="D137" i="2"/>
  <c r="D140" i="2"/>
  <c r="F182" i="2"/>
  <c r="J184" i="2"/>
  <c r="C148" i="2"/>
  <c r="J153" i="2"/>
  <c r="E132" i="2"/>
  <c r="E135" i="2"/>
  <c r="E137" i="2"/>
  <c r="E140" i="2"/>
  <c r="F176" i="2"/>
  <c r="J182" i="2"/>
  <c r="L148" i="2"/>
  <c r="J132" i="2"/>
  <c r="I135" i="2"/>
  <c r="H137" i="2"/>
  <c r="J140" i="2"/>
  <c r="I176" i="2"/>
  <c r="F179" i="2"/>
  <c r="C183" i="2"/>
  <c r="H152" i="2"/>
  <c r="D151" i="2"/>
  <c r="F140" i="2"/>
  <c r="F136" i="2"/>
  <c r="F132" i="2"/>
  <c r="F134" i="2"/>
  <c r="F139" i="2"/>
  <c r="F135" i="2"/>
  <c r="F142" i="2"/>
  <c r="F137" i="2"/>
  <c r="F133" i="2"/>
  <c r="F138" i="2"/>
  <c r="D147" i="2"/>
  <c r="F147" i="2"/>
  <c r="J147" i="2"/>
  <c r="I147" i="2"/>
  <c r="H147" i="2"/>
  <c r="L147" i="2"/>
  <c r="H148" i="2"/>
  <c r="G132" i="2"/>
  <c r="C134" i="2"/>
  <c r="L134" i="2"/>
  <c r="G136" i="2"/>
  <c r="C138" i="2"/>
  <c r="L138" i="2"/>
  <c r="G140" i="2"/>
  <c r="D177" i="2"/>
  <c r="H179" i="2"/>
  <c r="D181" i="2"/>
  <c r="H183" i="2"/>
  <c r="D186" i="2"/>
  <c r="I148" i="2"/>
  <c r="I152" i="2"/>
  <c r="H132" i="2"/>
  <c r="D134" i="2"/>
  <c r="J135" i="2"/>
  <c r="H136" i="2"/>
  <c r="J139" i="2"/>
  <c r="H140" i="2"/>
  <c r="F195" i="2"/>
  <c r="H196" i="2"/>
  <c r="G176" i="2"/>
  <c r="E177" i="2"/>
  <c r="C178" i="2"/>
  <c r="L178" i="2"/>
  <c r="I179" i="2"/>
  <c r="G180" i="2"/>
  <c r="E181" i="2"/>
  <c r="C182" i="2"/>
  <c r="L182" i="2"/>
  <c r="I183" i="2"/>
  <c r="G184" i="2"/>
  <c r="E186" i="2"/>
  <c r="L145" i="2"/>
  <c r="J148" i="2"/>
  <c r="G153" i="2"/>
  <c r="I132" i="2"/>
  <c r="G133" i="2"/>
  <c r="E134" i="2"/>
  <c r="C135" i="2"/>
  <c r="L135" i="2"/>
  <c r="I136" i="2"/>
  <c r="G137" i="2"/>
  <c r="C139" i="2"/>
  <c r="L139" i="2"/>
  <c r="I140" i="2"/>
  <c r="G142" i="2"/>
  <c r="G195" i="2"/>
  <c r="J196" i="2"/>
  <c r="H176" i="2"/>
  <c r="F177" i="2"/>
  <c r="D178" i="2"/>
  <c r="J179" i="2"/>
  <c r="H180" i="2"/>
  <c r="F181" i="2"/>
  <c r="D182" i="2"/>
  <c r="J183" i="2"/>
  <c r="H184" i="2"/>
  <c r="G186" i="2"/>
  <c r="G134" i="2"/>
  <c r="H177" i="2"/>
  <c r="D148" i="2"/>
  <c r="J133" i="2"/>
  <c r="H134" i="2"/>
  <c r="J137" i="2"/>
  <c r="H138" i="2"/>
  <c r="J142" i="2"/>
  <c r="I193" i="2"/>
  <c r="C196" i="2"/>
  <c r="C176" i="2"/>
  <c r="L176" i="2"/>
  <c r="I177" i="2"/>
  <c r="G178" i="2"/>
  <c r="C180" i="2"/>
  <c r="L180" i="2"/>
  <c r="I181" i="2"/>
  <c r="G182" i="2"/>
  <c r="E183" i="2"/>
  <c r="C184" i="2"/>
  <c r="L184" i="2"/>
  <c r="I186" i="2"/>
  <c r="L192" i="2"/>
  <c r="G177" i="2"/>
  <c r="G181" i="2"/>
  <c r="H193" i="2"/>
  <c r="H181" i="2"/>
  <c r="F148" i="2"/>
  <c r="C133" i="2"/>
  <c r="L133" i="2"/>
  <c r="I134" i="2"/>
  <c r="G135" i="2"/>
  <c r="C137" i="2"/>
  <c r="L137" i="2"/>
  <c r="G139" i="2"/>
  <c r="J193" i="2"/>
  <c r="D196" i="2"/>
  <c r="D176" i="2"/>
  <c r="J177" i="2"/>
  <c r="H178" i="2"/>
  <c r="D180" i="2"/>
  <c r="J181" i="2"/>
  <c r="H182" i="2"/>
  <c r="G148" i="2"/>
  <c r="F152" i="2"/>
  <c r="J134" i="2"/>
  <c r="H135" i="2"/>
  <c r="F194" i="2"/>
  <c r="F196" i="2"/>
  <c r="C177" i="2"/>
  <c r="L177" i="2"/>
  <c r="I178" i="2"/>
  <c r="G179" i="2"/>
  <c r="E180" i="2"/>
  <c r="C181" i="2"/>
  <c r="L181" i="2"/>
  <c r="D191" i="2"/>
  <c r="E191" i="2"/>
  <c r="C192" i="2"/>
  <c r="G194" i="2"/>
  <c r="D192" i="2"/>
  <c r="H194" i="2"/>
  <c r="J192" i="2"/>
  <c r="D195" i="2"/>
  <c r="E196" i="2"/>
  <c r="F190" i="2"/>
  <c r="H197" i="2"/>
  <c r="G190" i="2"/>
  <c r="J189" i="2"/>
  <c r="J197" i="2"/>
  <c r="E189" i="2"/>
  <c r="C190" i="2"/>
  <c r="L190" i="2"/>
  <c r="I191" i="2"/>
  <c r="G192" i="2"/>
  <c r="E193" i="2"/>
  <c r="C194" i="2"/>
  <c r="L194" i="2"/>
  <c r="B179" i="2"/>
  <c r="F189" i="2"/>
  <c r="D190" i="2"/>
  <c r="J191" i="2"/>
  <c r="H192" i="2"/>
  <c r="F193" i="2"/>
  <c r="D194" i="2"/>
  <c r="J195" i="2"/>
  <c r="F197" i="2"/>
  <c r="G189" i="2"/>
  <c r="E190" i="2"/>
  <c r="C191" i="2"/>
  <c r="L191" i="2"/>
  <c r="I192" i="2"/>
  <c r="G193" i="2"/>
  <c r="E194" i="2"/>
  <c r="C195" i="2"/>
  <c r="G197" i="2"/>
  <c r="H190" i="2"/>
  <c r="C189" i="2"/>
  <c r="L189" i="2"/>
  <c r="I190" i="2"/>
  <c r="G191" i="2"/>
  <c r="E192" i="2"/>
  <c r="C193" i="2"/>
  <c r="L193" i="2"/>
  <c r="I194" i="2"/>
  <c r="L197" i="2"/>
  <c r="H189" i="2"/>
  <c r="D189" i="2"/>
  <c r="H191" i="2"/>
  <c r="D197" i="2"/>
  <c r="I197" i="2"/>
  <c r="E151" i="2"/>
  <c r="D145" i="2"/>
  <c r="L152" i="2"/>
  <c r="E145" i="2"/>
  <c r="I151" i="2"/>
  <c r="L153" i="2"/>
  <c r="F145" i="2"/>
  <c r="L146" i="2"/>
  <c r="C152" i="2"/>
  <c r="D153" i="2"/>
  <c r="B137" i="2"/>
  <c r="I145" i="2"/>
  <c r="C147" i="2"/>
  <c r="D152" i="2"/>
  <c r="E153" i="2"/>
  <c r="J145" i="2"/>
  <c r="E147" i="2"/>
  <c r="E150" i="2"/>
  <c r="E152" i="2"/>
  <c r="F151" i="2"/>
  <c r="G149" i="2"/>
  <c r="C149" i="2"/>
  <c r="L149" i="2"/>
  <c r="J150" i="2"/>
  <c r="G146" i="2"/>
  <c r="D149" i="2"/>
  <c r="C150" i="2"/>
  <c r="L150" i="2"/>
  <c r="J151" i="2"/>
  <c r="H146" i="2"/>
  <c r="G147" i="2"/>
  <c r="E149" i="2"/>
  <c r="D150" i="2"/>
  <c r="C151" i="2"/>
  <c r="L151" i="2"/>
  <c r="J152" i="2"/>
  <c r="H149" i="2"/>
  <c r="G150" i="2"/>
  <c r="D146" i="2"/>
  <c r="I149" i="2"/>
  <c r="H150" i="2"/>
  <c r="G151" i="2"/>
  <c r="G145" i="2"/>
  <c r="F131" i="2" l="1"/>
  <c r="E131" i="2"/>
  <c r="L131" i="2"/>
  <c r="H131" i="2"/>
  <c r="C131" i="2"/>
  <c r="J131" i="2"/>
  <c r="H175" i="2"/>
  <c r="I175" i="2"/>
  <c r="F175" i="2"/>
  <c r="J175" i="2"/>
  <c r="D175" i="2"/>
  <c r="D131" i="2"/>
  <c r="L175" i="2"/>
  <c r="G131" i="2"/>
  <c r="I131" i="2"/>
  <c r="C175" i="2"/>
  <c r="G175" i="2"/>
  <c r="E175" i="2"/>
  <c r="B196" i="2"/>
  <c r="B149" i="2"/>
  <c r="B180" i="2"/>
  <c r="B148" i="2"/>
  <c r="E188" i="2"/>
  <c r="B134" i="2"/>
  <c r="B135" i="2"/>
  <c r="B195" i="2"/>
  <c r="B138" i="2"/>
  <c r="B153" i="2"/>
  <c r="G143" i="2"/>
  <c r="B183" i="2"/>
  <c r="E143" i="2"/>
  <c r="F188" i="2"/>
  <c r="B181" i="2"/>
  <c r="B139" i="2"/>
  <c r="D188" i="2"/>
  <c r="G188" i="2"/>
  <c r="B186" i="2"/>
  <c r="B177" i="2"/>
  <c r="B184" i="2"/>
  <c r="B176" i="2"/>
  <c r="B182" i="2"/>
  <c r="B178" i="2"/>
  <c r="B145" i="2"/>
  <c r="B147" i="2"/>
  <c r="B140" i="2"/>
  <c r="B136" i="2"/>
  <c r="B133" i="2"/>
  <c r="B132" i="2"/>
  <c r="I188" i="2"/>
  <c r="H188" i="2"/>
  <c r="B191" i="2"/>
  <c r="B199" i="2"/>
  <c r="B193" i="2"/>
  <c r="B192" i="2"/>
  <c r="B194" i="2"/>
  <c r="B197" i="2"/>
  <c r="B189" i="2"/>
  <c r="L188" i="2"/>
  <c r="C188" i="2"/>
  <c r="J188" i="2"/>
  <c r="B190" i="2"/>
  <c r="B146" i="2"/>
  <c r="B152" i="2"/>
  <c r="B151" i="2"/>
  <c r="I143" i="2"/>
  <c r="J143" i="2"/>
  <c r="L143" i="2"/>
  <c r="H143" i="2"/>
  <c r="B150" i="2"/>
  <c r="F143" i="2"/>
  <c r="J48" i="2"/>
  <c r="J54" i="2"/>
  <c r="I51" i="2"/>
  <c r="H46" i="2"/>
  <c r="G52" i="2"/>
  <c r="F51" i="2"/>
  <c r="E53" i="2"/>
  <c r="D53" i="2"/>
  <c r="C54" i="2"/>
  <c r="B54" i="2"/>
  <c r="J23" i="2"/>
  <c r="E21" i="2"/>
  <c r="D21" i="2"/>
  <c r="B18" i="2"/>
  <c r="B175" i="2" l="1"/>
  <c r="B131" i="2"/>
  <c r="B48" i="2"/>
  <c r="B19" i="2"/>
  <c r="E18" i="2"/>
  <c r="K54" i="2"/>
  <c r="M5" i="2"/>
  <c r="B47" i="2"/>
  <c r="B53" i="2"/>
  <c r="B52" i="2"/>
  <c r="J52" i="2"/>
  <c r="F24" i="2"/>
  <c r="F298" i="2"/>
  <c r="G23" i="2"/>
  <c r="G298" i="2"/>
  <c r="H22" i="2"/>
  <c r="I21" i="2"/>
  <c r="I24" i="2"/>
  <c r="H53" i="2"/>
  <c r="B22" i="2"/>
  <c r="J20" i="2"/>
  <c r="J298" i="2"/>
  <c r="I17" i="2"/>
  <c r="J24" i="2"/>
  <c r="I53" i="2"/>
  <c r="C19" i="2"/>
  <c r="K19" i="2"/>
  <c r="J17" i="2"/>
  <c r="B49" i="2"/>
  <c r="J53" i="2"/>
  <c r="D18" i="2"/>
  <c r="B51" i="2"/>
  <c r="B143" i="2"/>
  <c r="E25" i="2"/>
  <c r="E298" i="2"/>
  <c r="E20" i="2"/>
  <c r="J51" i="2"/>
  <c r="B188" i="2"/>
  <c r="F20" i="2"/>
  <c r="G24" i="2"/>
  <c r="C48" i="2"/>
  <c r="D51" i="2"/>
  <c r="G20" i="2"/>
  <c r="E51" i="2"/>
  <c r="G18" i="2"/>
  <c r="K48" i="2"/>
  <c r="B23" i="2"/>
  <c r="H18" i="2"/>
  <c r="F25" i="2"/>
  <c r="B25" i="2"/>
  <c r="F19" i="2"/>
  <c r="F21" i="2"/>
  <c r="H25" i="2"/>
  <c r="D47" i="2"/>
  <c r="H49" i="2"/>
  <c r="C52" i="2"/>
  <c r="F17" i="2"/>
  <c r="G19" i="2"/>
  <c r="J21" i="2"/>
  <c r="J25" i="2"/>
  <c r="E47" i="2"/>
  <c r="I49" i="2"/>
  <c r="H17" i="2"/>
  <c r="H19" i="2"/>
  <c r="H23" i="2"/>
  <c r="J47" i="2"/>
  <c r="J49" i="2"/>
  <c r="K52" i="2"/>
  <c r="F46" i="2"/>
  <c r="D19" i="2"/>
  <c r="C20" i="2"/>
  <c r="K20" i="2"/>
  <c r="I22" i="2"/>
  <c r="D46" i="2"/>
  <c r="H48" i="2"/>
  <c r="F49" i="2"/>
  <c r="D50" i="2"/>
  <c r="H52" i="2"/>
  <c r="F53" i="2"/>
  <c r="D54" i="2"/>
  <c r="B24" i="2"/>
  <c r="G17" i="2"/>
  <c r="F18" i="2"/>
  <c r="E19" i="2"/>
  <c r="D20" i="2"/>
  <c r="C21" i="2"/>
  <c r="K21" i="2"/>
  <c r="J22" i="2"/>
  <c r="I23" i="2"/>
  <c r="H24" i="2"/>
  <c r="G25" i="2"/>
  <c r="E46" i="2"/>
  <c r="C47" i="2"/>
  <c r="K47" i="2"/>
  <c r="I48" i="2"/>
  <c r="G49" i="2"/>
  <c r="E50" i="2"/>
  <c r="C51" i="2"/>
  <c r="K51" i="2"/>
  <c r="I52" i="2"/>
  <c r="G53" i="2"/>
  <c r="E54" i="2"/>
  <c r="C22" i="2"/>
  <c r="C23" i="2"/>
  <c r="I25" i="2"/>
  <c r="G54" i="2"/>
  <c r="E22" i="2"/>
  <c r="C24" i="2"/>
  <c r="F47" i="2"/>
  <c r="D52" i="2"/>
  <c r="H54" i="2"/>
  <c r="B20" i="2"/>
  <c r="C17" i="2"/>
  <c r="K17" i="2"/>
  <c r="J18" i="2"/>
  <c r="I19" i="2"/>
  <c r="H20" i="2"/>
  <c r="G21" i="2"/>
  <c r="F22" i="2"/>
  <c r="E23" i="2"/>
  <c r="D24" i="2"/>
  <c r="C25" i="2"/>
  <c r="K25" i="2"/>
  <c r="I46" i="2"/>
  <c r="G47" i="2"/>
  <c r="E48" i="2"/>
  <c r="C49" i="2"/>
  <c r="K49" i="2"/>
  <c r="I50" i="2"/>
  <c r="G51" i="2"/>
  <c r="E52" i="2"/>
  <c r="C53" i="2"/>
  <c r="K53" i="2"/>
  <c r="I54" i="2"/>
  <c r="F50" i="2"/>
  <c r="F54" i="2"/>
  <c r="D22" i="2"/>
  <c r="G46" i="2"/>
  <c r="D23" i="2"/>
  <c r="D48" i="2"/>
  <c r="H50" i="2"/>
  <c r="B21" i="2"/>
  <c r="D17" i="2"/>
  <c r="C18" i="2"/>
  <c r="K18" i="2"/>
  <c r="J19" i="2"/>
  <c r="I20" i="2"/>
  <c r="H21" i="2"/>
  <c r="G22" i="2"/>
  <c r="F23" i="2"/>
  <c r="E24" i="2"/>
  <c r="D25" i="2"/>
  <c r="B46" i="2"/>
  <c r="J46" i="2"/>
  <c r="H47" i="2"/>
  <c r="F48" i="2"/>
  <c r="D49" i="2"/>
  <c r="B50" i="2"/>
  <c r="J50" i="2"/>
  <c r="H51" i="2"/>
  <c r="F52" i="2"/>
  <c r="K22" i="2"/>
  <c r="K23" i="2"/>
  <c r="G50" i="2"/>
  <c r="I18" i="2"/>
  <c r="K24" i="2"/>
  <c r="E17" i="2"/>
  <c r="C46" i="2"/>
  <c r="K46" i="2"/>
  <c r="I47" i="2"/>
  <c r="G48" i="2"/>
  <c r="E49" i="2"/>
  <c r="C50" i="2"/>
  <c r="K50" i="2"/>
  <c r="N20" i="2" l="1"/>
  <c r="O20" i="2"/>
  <c r="N24" i="2"/>
  <c r="O24" i="2"/>
  <c r="N17" i="2"/>
  <c r="M17" i="2"/>
  <c r="N25" i="2"/>
  <c r="O25" i="2"/>
  <c r="N21" i="2"/>
  <c r="O21" i="2"/>
  <c r="O19" i="2"/>
  <c r="N19" i="2"/>
  <c r="N23" i="2"/>
  <c r="O23" i="2"/>
  <c r="O22" i="2"/>
  <c r="N22" i="2"/>
  <c r="O18" i="2"/>
  <c r="N18" i="2"/>
  <c r="O51" i="2"/>
  <c r="O54" i="2"/>
  <c r="O52" i="2"/>
  <c r="O49" i="2"/>
  <c r="O53" i="2"/>
  <c r="O48" i="2"/>
  <c r="O46" i="2"/>
  <c r="O50" i="2"/>
  <c r="O47" i="2"/>
  <c r="P53" i="2"/>
  <c r="P52" i="2"/>
  <c r="M23" i="2"/>
  <c r="P51" i="2"/>
  <c r="P54" i="2"/>
  <c r="P49" i="2"/>
  <c r="P46" i="2"/>
  <c r="P50" i="2"/>
  <c r="P47" i="2"/>
  <c r="M48" i="2"/>
  <c r="P48" i="2"/>
  <c r="M54" i="2"/>
  <c r="N54" i="2"/>
  <c r="M53" i="2"/>
  <c r="M22" i="2"/>
  <c r="M52" i="2"/>
  <c r="M51" i="2"/>
  <c r="M25" i="2"/>
  <c r="M19" i="2"/>
  <c r="M46" i="2"/>
  <c r="M18" i="2"/>
  <c r="M49" i="2"/>
  <c r="M20" i="2"/>
  <c r="M21" i="2"/>
  <c r="M50" i="2"/>
  <c r="M24" i="2"/>
  <c r="M47" i="2"/>
  <c r="N53" i="2"/>
  <c r="N52" i="2"/>
  <c r="N51" i="2"/>
  <c r="N46" i="2"/>
  <c r="N48" i="2"/>
  <c r="N49" i="2"/>
  <c r="N50" i="2"/>
  <c r="N47" i="2"/>
  <c r="B45" i="2"/>
  <c r="K298" i="2"/>
  <c r="I298" i="2"/>
  <c r="H45" i="2"/>
  <c r="J16" i="2"/>
  <c r="E16" i="2"/>
  <c r="F16" i="2"/>
  <c r="H298" i="2"/>
  <c r="H16" i="2"/>
  <c r="C298" i="2"/>
  <c r="B298" i="2"/>
  <c r="D298" i="2"/>
  <c r="J45" i="2"/>
  <c r="C45" i="2"/>
  <c r="C16" i="2"/>
  <c r="G45" i="2"/>
  <c r="G16" i="2"/>
  <c r="D16" i="2"/>
  <c r="D45" i="2"/>
  <c r="F45" i="2"/>
  <c r="K45" i="2"/>
  <c r="I16" i="2"/>
  <c r="I45" i="2"/>
  <c r="E45" i="2"/>
  <c r="K16" i="2"/>
  <c r="B17" i="2" l="1"/>
  <c r="O17" i="2" s="1"/>
  <c r="B16" i="2" l="1"/>
</calcChain>
</file>

<file path=xl/sharedStrings.xml><?xml version="1.0" encoding="utf-8"?>
<sst xmlns="http://schemas.openxmlformats.org/spreadsheetml/2006/main" count="714" uniqueCount="193">
  <si>
    <t>Dimension:</t>
  </si>
  <si>
    <t>Business</t>
  </si>
  <si>
    <t>Education</t>
  </si>
  <si>
    <t>Engineering</t>
  </si>
  <si>
    <t>Fine Arts</t>
  </si>
  <si>
    <t>LAS Humanities</t>
  </si>
  <si>
    <t>This file contains summary data at the university, college division and</t>
  </si>
  <si>
    <t>Health Prof</t>
  </si>
  <si>
    <t>LAS Social Sci</t>
  </si>
  <si>
    <t>Total Credit Hours:</t>
  </si>
  <si>
    <t>Student/Course Matrix (SCH)</t>
  </si>
  <si>
    <t>College of Course (columns):</t>
  </si>
  <si>
    <t>College of Student (rows):</t>
  </si>
  <si>
    <t>LAS NatSciMath</t>
  </si>
  <si>
    <t>Graduate Guest</t>
  </si>
  <si>
    <t>Morning</t>
  </si>
  <si>
    <t>Afternoon</t>
  </si>
  <si>
    <t>Evening</t>
  </si>
  <si>
    <t>meets 3 weekdays</t>
  </si>
  <si>
    <t>meets weekends</t>
  </si>
  <si>
    <t>Monday only</t>
  </si>
  <si>
    <t>Tuesday only</t>
  </si>
  <si>
    <t>Wednesday only</t>
  </si>
  <si>
    <t>Thursday only</t>
  </si>
  <si>
    <t>Friday only</t>
  </si>
  <si>
    <t>Weekend</t>
  </si>
  <si>
    <t>Mon, Wed, Fri</t>
  </si>
  <si>
    <t>Tuesday &amp; Thursday</t>
  </si>
  <si>
    <t>Monday &amp; Wednesday</t>
  </si>
  <si>
    <r>
      <t>LAS Other</t>
    </r>
    <r>
      <rPr>
        <vertAlign val="superscript"/>
        <sz val="8"/>
        <color theme="1"/>
        <rFont val="Arial"/>
        <family val="2"/>
      </rPr>
      <t>1</t>
    </r>
  </si>
  <si>
    <r>
      <t>Total Headcount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>:</t>
    </r>
  </si>
  <si>
    <t>Total SCH</t>
  </si>
  <si>
    <t>FTE Undergraduate</t>
  </si>
  <si>
    <t>FTE Graduate</t>
  </si>
  <si>
    <t>UG &amp; GR FTE:</t>
  </si>
  <si>
    <r>
      <t xml:space="preserve">1 </t>
    </r>
    <r>
      <rPr>
        <sz val="8"/>
        <color theme="1"/>
        <rFont val="Arial"/>
        <family val="2"/>
      </rPr>
      <t>Student FTE (full-time-equivalent) is based on a 12 hour Undergraduate load (1 FTE) and 9 hour Graduate load (1 FTE)</t>
    </r>
  </si>
  <si>
    <r>
      <t xml:space="preserve">LAS Other </t>
    </r>
    <r>
      <rPr>
        <b/>
        <sz val="8"/>
        <color theme="1"/>
        <rFont val="Arial"/>
        <family val="2"/>
      </rPr>
      <t>Student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</si>
  <si>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2  </t>
    </r>
    <r>
      <rPr>
        <sz val="8"/>
        <color theme="1"/>
        <rFont val="Arial"/>
        <family val="2"/>
      </rPr>
      <t xml:space="preserve">LAS Other </t>
    </r>
    <r>
      <rPr>
        <b/>
        <sz val="8"/>
        <color theme="1"/>
        <rFont val="Arial"/>
        <family val="2"/>
      </rPr>
      <t>Student</t>
    </r>
    <r>
      <rPr>
        <sz val="8"/>
        <color theme="1"/>
        <rFont val="Arial"/>
        <family val="2"/>
      </rPr>
      <t xml:space="preserve"> are LAS undecided majors, HS &amp; college guest, pre-med and inter-disciplinary degree majors </t>
    </r>
  </si>
  <si>
    <r>
      <t xml:space="preserve">LAS Other </t>
    </r>
    <r>
      <rPr>
        <b/>
        <sz val="8"/>
        <color theme="1"/>
        <rFont val="Arial"/>
        <family val="2"/>
      </rPr>
      <t>Student</t>
    </r>
    <r>
      <rPr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</si>
  <si>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Student Headcount: students can be counted multiple times when enrolled in multiple classes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</si>
  <si>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 Day of week excludes arranged courses and classes without day indicators.</t>
    </r>
  </si>
  <si>
    <r>
      <t>Other</t>
    </r>
    <r>
      <rPr>
        <vertAlign val="superscript"/>
        <sz val="8"/>
        <color theme="1"/>
        <rFont val="Arial"/>
        <family val="2"/>
      </rPr>
      <t>2</t>
    </r>
  </si>
  <si>
    <t>meets 1 weekday</t>
  </si>
  <si>
    <t>meets 2 weekdays</t>
  </si>
  <si>
    <t>LAS Nat.Sci &amp; Math</t>
  </si>
  <si>
    <r>
      <t>Total Headcount</t>
    </r>
    <r>
      <rPr>
        <vertAlign val="superscript"/>
        <sz val="8"/>
        <color theme="1"/>
        <rFont val="Arial"/>
        <family val="2"/>
      </rPr>
      <t>1</t>
    </r>
  </si>
  <si>
    <t>Total Headcount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</si>
  <si>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Time of day:  morning includes midnight to 11:59am, afternoon includes 12:00pm to 4:29pm, and evening includes 4:30pm to 11:59pm; arranged class sections excluded.</t>
    </r>
  </si>
  <si>
    <t>change in percent</t>
  </si>
  <si>
    <t>Course Level Factbook for Summer Census Day</t>
  </si>
  <si>
    <r>
      <t>Total Sections</t>
    </r>
    <r>
      <rPr>
        <b/>
        <sz val="8"/>
        <color theme="1"/>
        <rFont val="Arial"/>
        <family val="2"/>
      </rPr>
      <t>:</t>
    </r>
  </si>
  <si>
    <t>Lecture</t>
  </si>
  <si>
    <t>Lab</t>
  </si>
  <si>
    <t>Experiential</t>
  </si>
  <si>
    <t>Appointment Course</t>
  </si>
  <si>
    <t>Individual Research</t>
  </si>
  <si>
    <t>Activity Course</t>
  </si>
  <si>
    <t>Seminar</t>
  </si>
  <si>
    <t>Workshop</t>
  </si>
  <si>
    <t>Student headcount</t>
  </si>
  <si>
    <r>
      <t>student fte</t>
    </r>
    <r>
      <rPr>
        <vertAlign val="superscript"/>
        <sz val="8"/>
        <color theme="1"/>
        <rFont val="Arial"/>
        <family val="2"/>
      </rPr>
      <t>1</t>
    </r>
  </si>
  <si>
    <t>Undergraduate fte</t>
  </si>
  <si>
    <t>Graduate fte</t>
  </si>
  <si>
    <t>Table 6:  Time of Day and Frequency of Weekdays by Course Offerings</t>
  </si>
  <si>
    <t>Table 7:  Day of Week by Course Offerings</t>
  </si>
  <si>
    <t>Table 9:  Course Method Offerings</t>
  </si>
  <si>
    <t>Table 5A:  Couse Offerings by Course Level</t>
  </si>
  <si>
    <t>0 - 99</t>
  </si>
  <si>
    <t>100-199</t>
  </si>
  <si>
    <t>200-299</t>
  </si>
  <si>
    <t>300-399</t>
  </si>
  <si>
    <t>400-499</t>
  </si>
  <si>
    <t>500-599</t>
  </si>
  <si>
    <t>600-699</t>
  </si>
  <si>
    <t>700-799</t>
  </si>
  <si>
    <t>800-899</t>
  </si>
  <si>
    <t>900-999</t>
  </si>
  <si>
    <t>Table 5B:  Student Credit Hours (SCH) by Course Level</t>
  </si>
  <si>
    <t>Total SCH:</t>
  </si>
  <si>
    <t>100-299</t>
  </si>
  <si>
    <t>300-499</t>
  </si>
  <si>
    <t>500-799</t>
  </si>
  <si>
    <t>800-999</t>
  </si>
  <si>
    <t>Table 5D:  Student Credit Hours by Course Level</t>
  </si>
  <si>
    <r>
      <t>LAS Other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</si>
  <si>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Day of week excludes arranged courses and classes without day indicators; 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Other includes non-standard day sets such as Monday-Tuesday-Wednesday.</t>
    </r>
  </si>
  <si>
    <t>Honors/IIC</t>
  </si>
  <si>
    <t>* credit hours are rounded to the nearest integer.</t>
  </si>
  <si>
    <t>Table 11:  Online Only Course Offerings for Summer</t>
  </si>
  <si>
    <t>Table 12:  Online Only Course Offerings by Division</t>
  </si>
  <si>
    <t>Table 13:  Student Credit Hours (SCH) for Online Only Course Offerings by Division</t>
  </si>
  <si>
    <r>
      <t>Total</t>
    </r>
    <r>
      <rPr>
        <b/>
        <sz val="8"/>
        <color theme="1"/>
        <rFont val="Arial"/>
        <family val="2"/>
      </rPr>
      <t>:</t>
    </r>
  </si>
  <si>
    <t>Main Campus</t>
  </si>
  <si>
    <t>West</t>
  </si>
  <si>
    <t>Other</t>
  </si>
  <si>
    <t>This table segment asks the question "Of the</t>
  </si>
  <si>
    <t xml:space="preserve"> courses my college offered, what percent were</t>
  </si>
  <si>
    <t xml:space="preserve"> taken by our majors?"</t>
  </si>
  <si>
    <t>Mon thru Fri</t>
  </si>
  <si>
    <t>Other College Units</t>
  </si>
  <si>
    <t>meets M thru F</t>
  </si>
  <si>
    <t>other</t>
  </si>
  <si>
    <t>Haysville</t>
  </si>
  <si>
    <t>Online</t>
  </si>
  <si>
    <t>South</t>
  </si>
  <si>
    <t>Old Town</t>
  </si>
  <si>
    <t xml:space="preserve">Online </t>
  </si>
  <si>
    <t>non-Main Campus</t>
  </si>
  <si>
    <t>Table 3:  Student Credit Hours (SCH) by Student/Course Matrix on Summer Census</t>
  </si>
  <si>
    <t>student level for course related data on Summer Census.</t>
  </si>
  <si>
    <r>
      <t>Other College Units</t>
    </r>
    <r>
      <rPr>
        <vertAlign val="superscript"/>
        <sz val="8"/>
        <color theme="1"/>
        <rFont val="Arial"/>
        <family val="2"/>
      </rPr>
      <t>2</t>
    </r>
  </si>
  <si>
    <r>
      <t>LAS Other Course</t>
    </r>
    <r>
      <rPr>
        <vertAlign val="superscript"/>
        <sz val="8"/>
        <color theme="1"/>
        <rFont val="Arial"/>
        <family val="2"/>
      </rPr>
      <t>1</t>
    </r>
  </si>
  <si>
    <r>
      <t>LAS Other Course</t>
    </r>
    <r>
      <rPr>
        <vertAlign val="superscript"/>
        <sz val="8"/>
        <color theme="1"/>
        <rFont val="Arial"/>
        <family val="2"/>
      </rPr>
      <t>2</t>
    </r>
  </si>
  <si>
    <t>Table 1A:  Student Credit Hours (SCH) by College Division Course Offerings</t>
  </si>
  <si>
    <r>
      <t xml:space="preserve">1 </t>
    </r>
    <r>
      <rPr>
        <sz val="8"/>
        <color theme="1"/>
        <rFont val="Arial"/>
        <family val="2"/>
      </rPr>
      <t>Census day is also referred to as the 20th day.</t>
    </r>
  </si>
  <si>
    <t>2021^</t>
  </si>
  <si>
    <t>[read this section vertically]</t>
  </si>
  <si>
    <t>[read this section horizontally]</t>
  </si>
  <si>
    <t xml:space="preserve">This table segment asks the question "Of the </t>
  </si>
  <si>
    <t xml:space="preserve">courses my college offered, what percent were </t>
  </si>
  <si>
    <t>yellow cells show student major &amp; college match</t>
  </si>
  <si>
    <t xml:space="preserve">courses my college offered, how many were my </t>
  </si>
  <si>
    <t>college majors"?</t>
  </si>
  <si>
    <t xml:space="preserve">courses offered by the College of Business, </t>
  </si>
  <si>
    <t xml:space="preserve">College of Business were taken by Business </t>
  </si>
  <si>
    <t>majors)</t>
  </si>
  <si>
    <t xml:space="preserve">This table segment asks the question "For the </t>
  </si>
  <si>
    <t xml:space="preserve">majors in my college, where did they take their </t>
  </si>
  <si>
    <t>courses?"</t>
  </si>
  <si>
    <t>taken by our majors?"</t>
  </si>
  <si>
    <t>college majors?"</t>
  </si>
  <si>
    <t>by Business majors)</t>
  </si>
  <si>
    <t xml:space="preserve">College of Business courses, were taken by </t>
  </si>
  <si>
    <t>Busines majors)</t>
  </si>
  <si>
    <t xml:space="preserve">This table segment asks the question "For the majors </t>
  </si>
  <si>
    <t>in my college, where did they take their courses?"</t>
  </si>
  <si>
    <t>Hybrid</t>
  </si>
  <si>
    <t>In-person</t>
  </si>
  <si>
    <t>Table 2A:  Student Institutional FTE by College Division Course Offerings</t>
  </si>
  <si>
    <t>Table 2B:  Student Institutional FTE by College Division Course Offerings &amp; Level</t>
  </si>
  <si>
    <t>(example: 83.5% of all credit hours offered by the</t>
  </si>
  <si>
    <t>2025 to 2026</t>
  </si>
  <si>
    <t>pct chg 5/10 year</t>
  </si>
  <si>
    <t>2022-26</t>
  </si>
  <si>
    <t>2017-26</t>
  </si>
  <si>
    <t>10 yr trend</t>
  </si>
  <si>
    <t>note: Multiple student headcount for students enrolled in multiple courses</t>
  </si>
  <si>
    <t>Year of Summer Census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</si>
  <si>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LAS Other includes Intensive English and LAS University Introductory Courses. 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Student Headcount may include multiple counts when enrolled in multiple classes.</t>
    </r>
  </si>
  <si>
    <t>^2021 Covid-19 Pandemic</t>
  </si>
  <si>
    <r>
      <t xml:space="preserve">1 </t>
    </r>
    <r>
      <rPr>
        <sz val="8"/>
        <color theme="1"/>
        <rFont val="Arial"/>
        <family val="2"/>
      </rPr>
      <t>Student FTE (full-time-equivalent) = 12 hour Undergraduate load (1 FTE) and 9 hour Graduate load (1 FTE); 2 LAS Other includes Intensive English and LAS University Introductory Courses</t>
    </r>
  </si>
  <si>
    <t>diff</t>
  </si>
  <si>
    <t>%chg</t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</si>
  <si>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LAS Other includes LAS Honors, Intensive English and LAS University Introductory Courses</t>
    </r>
  </si>
  <si>
    <t>*credit hours rounded to nearest integer</t>
  </si>
  <si>
    <t xml:space="preserve">Table 3:  Student Credit Hours* (SCH) by Student/Course Matrix on Summer 2026 Census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</si>
  <si>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LAS Other</t>
    </r>
    <r>
      <rPr>
        <b/>
        <sz val="8"/>
        <color theme="1"/>
        <rFont val="Arial"/>
        <family val="2"/>
      </rPr>
      <t xml:space="preserve"> Course</t>
    </r>
    <r>
      <rPr>
        <sz val="8"/>
        <color theme="1"/>
        <rFont val="Arial"/>
        <family val="2"/>
      </rPr>
      <t xml:space="preserve"> includes Intensive English and LAS University Introductory Courses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</si>
  <si>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LAS Other</t>
    </r>
    <r>
      <rPr>
        <b/>
        <sz val="8"/>
        <color theme="1"/>
        <rFont val="Arial"/>
        <family val="2"/>
      </rPr>
      <t xml:space="preserve"> Course</t>
    </r>
    <r>
      <rPr>
        <sz val="8"/>
        <color theme="1"/>
        <rFont val="Arial"/>
        <family val="2"/>
      </rPr>
      <t xml:space="preserve"> includes Honors, Intensive English and LAS University Intro Courses; 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LAS Other </t>
    </r>
    <r>
      <rPr>
        <b/>
        <sz val="8"/>
        <color theme="1"/>
        <rFont val="Arial"/>
        <family val="2"/>
      </rPr>
      <t>Student</t>
    </r>
    <r>
      <rPr>
        <sz val="8"/>
        <color theme="1"/>
        <rFont val="Arial"/>
        <family val="2"/>
      </rPr>
      <t xml:space="preserve"> are LAS undecided, HS &amp; college guest, pre-med &amp; interdisciplinary</t>
    </r>
  </si>
  <si>
    <t>Table 4:  Student Headcount by Student/Course Matrix on Summer 2026 Census</t>
  </si>
  <si>
    <t>Table 8A:  Class Sections by Course Type Offerings</t>
  </si>
  <si>
    <t>10yr</t>
  </si>
  <si>
    <t>trend</t>
  </si>
  <si>
    <t>Total Sections:</t>
  </si>
  <si>
    <t>Table 8B:  Student Credit Hours (SCH) by Course Type Offerings</t>
  </si>
  <si>
    <t>Table 10A:  Class Sections by Campus Location</t>
  </si>
  <si>
    <t>Table 10B:  Student Credit Hours (SCH) by Campus Location</t>
  </si>
  <si>
    <r>
      <t>Total Sections</t>
    </r>
    <r>
      <rPr>
        <sz val="8"/>
        <color theme="1"/>
        <rFont val="Arial"/>
        <family val="2"/>
      </rPr>
      <t>:</t>
    </r>
  </si>
  <si>
    <t>Student Credit Hours*</t>
  </si>
  <si>
    <t>Online SCH % of Total university SCH</t>
  </si>
  <si>
    <t>Table 11:  Online Course Offerings for Summer</t>
  </si>
  <si>
    <t>Table 12:  Online Class Section Offerings by Division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</si>
  <si>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LAS Other includes Intensive English and LAS University Introductory Courses</t>
    </r>
  </si>
  <si>
    <t>Table 13:  Student Credit Hours (SCH) for Online Course Offerings by Division</t>
  </si>
  <si>
    <t>Table 1A:  Student Credit Hours* (SCH)  by College Division Course Offerings</t>
  </si>
  <si>
    <t>Table 1B: Demand (enrolled student headcount) for College Division Course Offerings</t>
  </si>
  <si>
    <t>Table 4:  Student Headcount by Student/Course Matrix on Summer Census</t>
  </si>
  <si>
    <t>Table 5A:  Course Class Section Offerings by Course Level</t>
  </si>
  <si>
    <t>Table 5C:  Course Class Section Offerings by Course Level Groups</t>
  </si>
  <si>
    <t>Table 5D:  Student Credit Hours (SCH) by Course Level Groups</t>
  </si>
  <si>
    <r>
      <t>Table 2A:  Student Institutional FTE</t>
    </r>
    <r>
      <rPr>
        <b/>
        <vertAlign val="superscript"/>
        <sz val="14"/>
        <color theme="1"/>
        <rFont val="Arial"/>
        <family val="2"/>
      </rPr>
      <t>1</t>
    </r>
    <r>
      <rPr>
        <b/>
        <sz val="14"/>
        <color theme="1"/>
        <rFont val="Arial"/>
        <family val="2"/>
      </rPr>
      <t xml:space="preserve"> by College Division Course Offerings</t>
    </r>
  </si>
  <si>
    <r>
      <t>Table 2B:  Student Institutional FTE</t>
    </r>
    <r>
      <rPr>
        <b/>
        <vertAlign val="superscript"/>
        <sz val="14"/>
        <color theme="1"/>
        <rFont val="Arial"/>
        <family val="2"/>
      </rPr>
      <t>1</t>
    </r>
    <r>
      <rPr>
        <b/>
        <sz val="14"/>
        <color theme="1"/>
        <rFont val="Arial"/>
        <family val="2"/>
      </rPr>
      <t xml:space="preserve"> by College Division Course Offerings &amp; Level</t>
    </r>
  </si>
  <si>
    <r>
      <t>Table 6:  Time of Day</t>
    </r>
    <r>
      <rPr>
        <b/>
        <vertAlign val="superscript"/>
        <sz val="14"/>
        <color theme="1"/>
        <rFont val="Arial"/>
        <family val="2"/>
      </rPr>
      <t>1</t>
    </r>
    <r>
      <rPr>
        <b/>
        <sz val="14"/>
        <color theme="1"/>
        <rFont val="Arial"/>
        <family val="2"/>
      </rPr>
      <t xml:space="preserve"> and Frequency of Weekdays</t>
    </r>
    <r>
      <rPr>
        <b/>
        <vertAlign val="super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 xml:space="preserve"> by Course Offerings</t>
    </r>
  </si>
  <si>
    <t>Student Credit Hours (SCH) by Course Method by Year on Summer Census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</si>
  <si>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LAS Other includes Intensive English and LAS University Introductory Courses. </t>
    </r>
  </si>
  <si>
    <r>
      <t>Table 1B: Student Headcounts</t>
    </r>
    <r>
      <rPr>
        <b/>
        <vertAlign val="super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 xml:space="preserve"> by College Division Course Offerings</t>
    </r>
  </si>
  <si>
    <t>Table 5C:  Course Offerings by Course Level</t>
  </si>
  <si>
    <t>4,191 hours were taken by Business majors)</t>
  </si>
  <si>
    <t>(example: 82.8% of all credit hours offered by the</t>
  </si>
  <si>
    <t>(example: 83.1% of all credit hours offered by the</t>
  </si>
  <si>
    <t xml:space="preserve">(example: of the 1,844 students who enrolled in </t>
  </si>
  <si>
    <t>College of Business courses, 1,526 were taken</t>
  </si>
  <si>
    <t xml:space="preserve">(example: 82.8% of all students enrolled in </t>
  </si>
  <si>
    <t>(example:of the 5,061 credit hours generated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</si>
</sst>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;[Red]\-0.0%"/>
    <numFmt numFmtId="165" formatCode="0.0%"/>
    <numFmt numFmtId="166" formatCode="#,##0;[Red]\-#,##0"/>
    <numFmt numFmtId="167" formatCode="###0"/>
  </numFmts>
  <fonts count="18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u/>
      <sz val="8"/>
      <color theme="1"/>
      <name val="Arial"/>
      <family val="2"/>
    </font>
    <font>
      <b/>
      <sz val="8"/>
      <color theme="4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vertAlign val="superscript"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0" fillId="0" borderId="0"/>
  </cellStyleXfs>
  <cellXfs count="11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Continuous"/>
    </xf>
    <xf numFmtId="0" fontId="1" fillId="0" borderId="1" xfId="0" applyFont="1" applyBorder="1"/>
    <xf numFmtId="0" fontId="1" fillId="0" borderId="0" xfId="0" applyFont="1" applyAlignment="1">
      <alignment horizontal="left"/>
    </xf>
    <xf numFmtId="3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 applyAlignment="1">
      <alignment horizontal="right"/>
    </xf>
    <xf numFmtId="0" fontId="7" fillId="0" borderId="0" xfId="0" applyFont="1"/>
    <xf numFmtId="164" fontId="1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textRotation="90"/>
    </xf>
    <xf numFmtId="9" fontId="0" fillId="4" borderId="0" xfId="0" applyNumberFormat="1" applyFill="1"/>
    <xf numFmtId="165" fontId="0" fillId="3" borderId="0" xfId="0" applyNumberFormat="1" applyFill="1"/>
    <xf numFmtId="0" fontId="0" fillId="0" borderId="0" xfId="0" applyAlignment="1">
      <alignment horizontal="center" textRotation="90"/>
    </xf>
    <xf numFmtId="164" fontId="1" fillId="0" borderId="2" xfId="0" applyNumberFormat="1" applyFont="1" applyBorder="1" applyAlignment="1">
      <alignment horizontal="centerContinuous"/>
    </xf>
    <xf numFmtId="0" fontId="6" fillId="0" borderId="0" xfId="0" applyFont="1"/>
    <xf numFmtId="0" fontId="9" fillId="0" borderId="0" xfId="0" applyFont="1" applyAlignment="1">
      <alignment horizontal="centerContinuous"/>
    </xf>
    <xf numFmtId="164" fontId="0" fillId="0" borderId="5" xfId="0" applyNumberForma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166" fontId="0" fillId="0" borderId="2" xfId="0" applyNumberFormat="1" applyBorder="1"/>
    <xf numFmtId="166" fontId="0" fillId="0" borderId="4" xfId="0" applyNumberFormat="1" applyBorder="1"/>
    <xf numFmtId="164" fontId="0" fillId="0" borderId="2" xfId="0" applyNumberFormat="1" applyBorder="1"/>
    <xf numFmtId="164" fontId="0" fillId="0" borderId="6" xfId="0" applyNumberFormat="1" applyBorder="1" applyAlignment="1">
      <alignment horizontal="right"/>
    </xf>
    <xf numFmtId="164" fontId="1" fillId="0" borderId="6" xfId="0" applyNumberFormat="1" applyFont="1" applyBorder="1" applyAlignment="1">
      <alignment horizontal="centerContinuous"/>
    </xf>
    <xf numFmtId="164" fontId="0" fillId="0" borderId="8" xfId="0" applyNumberFormat="1" applyBorder="1" applyAlignment="1">
      <alignment horizontal="right"/>
    </xf>
    <xf numFmtId="0" fontId="1" fillId="0" borderId="3" xfId="0" applyFont="1" applyBorder="1" applyAlignment="1">
      <alignment horizontal="centerContinuous" wrapText="1"/>
    </xf>
    <xf numFmtId="0" fontId="1" fillId="0" borderId="7" xfId="0" applyFont="1" applyBorder="1" applyAlignment="1">
      <alignment horizontal="centerContinuous" wrapText="1"/>
    </xf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0" applyNumberFormat="1"/>
    <xf numFmtId="3" fontId="12" fillId="0" borderId="0" xfId="2" applyNumberFormat="1" applyFont="1" applyAlignment="1">
      <alignment horizontal="right" vertical="center"/>
    </xf>
    <xf numFmtId="167" fontId="12" fillId="0" borderId="0" xfId="2" applyNumberFormat="1" applyFont="1" applyAlignment="1">
      <alignment horizontal="right" vertical="center"/>
    </xf>
    <xf numFmtId="3" fontId="12" fillId="2" borderId="0" xfId="2" applyNumberFormat="1" applyFont="1" applyFill="1" applyAlignment="1">
      <alignment horizontal="right" vertical="center"/>
    </xf>
    <xf numFmtId="3" fontId="12" fillId="3" borderId="0" xfId="2" applyNumberFormat="1" applyFont="1" applyFill="1" applyAlignment="1">
      <alignment horizontal="right" vertical="center"/>
    </xf>
    <xf numFmtId="3" fontId="12" fillId="0" borderId="0" xfId="1" applyNumberFormat="1" applyFont="1" applyAlignment="1">
      <alignment horizontal="right" vertical="center"/>
    </xf>
    <xf numFmtId="165" fontId="0" fillId="0" borderId="9" xfId="0" applyNumberFormat="1" applyBorder="1"/>
    <xf numFmtId="0" fontId="13" fillId="0" borderId="0" xfId="0" applyFont="1"/>
    <xf numFmtId="3" fontId="12" fillId="0" borderId="0" xfId="3" applyNumberFormat="1" applyFont="1" applyAlignment="1">
      <alignment horizontal="right" vertical="center"/>
    </xf>
    <xf numFmtId="0" fontId="0" fillId="0" borderId="2" xfId="0" applyBorder="1"/>
    <xf numFmtId="0" fontId="1" fillId="0" borderId="1" xfId="0" applyFont="1" applyBorder="1" applyAlignment="1">
      <alignment horizontal="right"/>
    </xf>
    <xf numFmtId="165" fontId="0" fillId="5" borderId="0" xfId="0" applyNumberFormat="1" applyFill="1"/>
    <xf numFmtId="0" fontId="0" fillId="6" borderId="0" xfId="0" applyFill="1" applyAlignment="1">
      <alignment horizontal="right"/>
    </xf>
    <xf numFmtId="3" fontId="12" fillId="6" borderId="0" xfId="1" applyNumberFormat="1" applyFont="1" applyFill="1" applyAlignment="1">
      <alignment horizontal="right" vertical="center"/>
    </xf>
    <xf numFmtId="166" fontId="0" fillId="6" borderId="2" xfId="0" applyNumberFormat="1" applyFill="1" applyBorder="1"/>
    <xf numFmtId="164" fontId="0" fillId="6" borderId="6" xfId="0" applyNumberFormat="1" applyFill="1" applyBorder="1" applyAlignment="1">
      <alignment horizontal="right"/>
    </xf>
    <xf numFmtId="164" fontId="0" fillId="6" borderId="0" xfId="0" applyNumberFormat="1" applyFill="1" applyAlignment="1">
      <alignment horizontal="right"/>
    </xf>
    <xf numFmtId="165" fontId="0" fillId="6" borderId="0" xfId="0" applyNumberFormat="1" applyFill="1"/>
    <xf numFmtId="164" fontId="0" fillId="6" borderId="2" xfId="0" applyNumberFormat="1" applyFill="1" applyBorder="1"/>
    <xf numFmtId="3" fontId="12" fillId="6" borderId="0" xfId="2" applyNumberFormat="1" applyFont="1" applyFill="1" applyAlignment="1">
      <alignment horizontal="right" vertical="center"/>
    </xf>
    <xf numFmtId="167" fontId="12" fillId="6" borderId="0" xfId="2" applyNumberFormat="1" applyFont="1" applyFill="1" applyAlignment="1">
      <alignment horizontal="right" vertical="center"/>
    </xf>
    <xf numFmtId="3" fontId="0" fillId="6" borderId="0" xfId="0" applyNumberFormat="1" applyFill="1" applyAlignment="1">
      <alignment horizontal="right"/>
    </xf>
    <xf numFmtId="3" fontId="12" fillId="6" borderId="0" xfId="3" applyNumberFormat="1" applyFont="1" applyFill="1" applyAlignment="1">
      <alignment horizontal="right" vertical="center"/>
    </xf>
    <xf numFmtId="0" fontId="0" fillId="6" borderId="2" xfId="0" applyFill="1" applyBorder="1"/>
    <xf numFmtId="3" fontId="0" fillId="0" borderId="0" xfId="0" applyNumberFormat="1" applyAlignment="1">
      <alignment horizontal="left" indent="2"/>
    </xf>
    <xf numFmtId="0" fontId="0" fillId="0" borderId="0" xfId="0" applyAlignment="1">
      <alignment horizontal="left" indent="2"/>
    </xf>
    <xf numFmtId="9" fontId="0" fillId="0" borderId="0" xfId="0" applyNumberFormat="1" applyAlignment="1">
      <alignment horizontal="left" indent="2"/>
    </xf>
    <xf numFmtId="165" fontId="0" fillId="0" borderId="0" xfId="0" applyNumberFormat="1" applyAlignment="1">
      <alignment horizontal="left" indent="2"/>
    </xf>
    <xf numFmtId="0" fontId="14" fillId="0" borderId="0" xfId="0" applyFont="1" applyAlignment="1">
      <alignment horizontal="left" indent="2"/>
    </xf>
    <xf numFmtId="165" fontId="14" fillId="0" borderId="0" xfId="0" applyNumberFormat="1" applyFont="1" applyAlignment="1">
      <alignment horizontal="left" indent="2"/>
    </xf>
    <xf numFmtId="3" fontId="12" fillId="7" borderId="0" xfId="2" applyNumberFormat="1" applyFont="1" applyFill="1" applyAlignment="1">
      <alignment horizontal="right" vertical="center"/>
    </xf>
    <xf numFmtId="9" fontId="0" fillId="7" borderId="0" xfId="0" applyNumberFormat="1" applyFill="1"/>
    <xf numFmtId="165" fontId="0" fillId="7" borderId="0" xfId="0" applyNumberFormat="1" applyFill="1"/>
    <xf numFmtId="3" fontId="12" fillId="8" borderId="0" xfId="2" applyNumberFormat="1" applyFont="1" applyFill="1" applyAlignment="1">
      <alignment horizontal="right" vertical="center"/>
    </xf>
    <xf numFmtId="0" fontId="0" fillId="8" borderId="0" xfId="0" applyFill="1" applyAlignment="1">
      <alignment horizontal="left" indent="2"/>
    </xf>
    <xf numFmtId="0" fontId="0" fillId="8" borderId="0" xfId="0" applyFill="1"/>
    <xf numFmtId="3" fontId="0" fillId="8" borderId="0" xfId="0" applyNumberFormat="1" applyFill="1" applyAlignment="1">
      <alignment horizontal="left" indent="2"/>
    </xf>
    <xf numFmtId="165" fontId="0" fillId="8" borderId="0" xfId="0" applyNumberFormat="1" applyFill="1"/>
    <xf numFmtId="9" fontId="0" fillId="8" borderId="0" xfId="0" applyNumberFormat="1" applyFill="1"/>
    <xf numFmtId="0" fontId="0" fillId="9" borderId="0" xfId="0" applyFill="1" applyAlignment="1">
      <alignment horizontal="left" indent="2"/>
    </xf>
    <xf numFmtId="0" fontId="0" fillId="9" borderId="0" xfId="0" applyFill="1"/>
    <xf numFmtId="3" fontId="0" fillId="9" borderId="0" xfId="0" applyNumberFormat="1" applyFill="1" applyAlignment="1">
      <alignment horizontal="left" indent="2"/>
    </xf>
    <xf numFmtId="0" fontId="0" fillId="9" borderId="0" xfId="0" applyFill="1" applyAlignment="1">
      <alignment horizontal="left"/>
    </xf>
    <xf numFmtId="0" fontId="1" fillId="0" borderId="0" xfId="0" applyFont="1" applyAlignment="1">
      <alignment horizontal="centerContinuous" wrapText="1"/>
    </xf>
    <xf numFmtId="164" fontId="0" fillId="0" borderId="0" xfId="0" applyNumberFormat="1"/>
    <xf numFmtId="0" fontId="1" fillId="0" borderId="0" xfId="0" applyFont="1" applyAlignment="1">
      <alignment horizontal="centerContinuous" vertical="center"/>
    </xf>
    <xf numFmtId="164" fontId="0" fillId="7" borderId="0" xfId="0" applyNumberFormat="1" applyFill="1" applyAlignment="1">
      <alignment horizontal="right"/>
    </xf>
    <xf numFmtId="0" fontId="1" fillId="0" borderId="0" xfId="0" applyFont="1" applyAlignment="1">
      <alignment horizontal="distributed"/>
    </xf>
    <xf numFmtId="0" fontId="13" fillId="0" borderId="0" xfId="0" applyFont="1" applyAlignment="1">
      <alignment horizontal="centerContinuous" vertical="center"/>
    </xf>
    <xf numFmtId="165" fontId="13" fillId="0" borderId="0" xfId="0" applyNumberFormat="1" applyFont="1" applyAlignment="1">
      <alignment horizontal="centerContinuous"/>
    </xf>
    <xf numFmtId="165" fontId="13" fillId="0" borderId="0" xfId="0" applyNumberFormat="1" applyFont="1" applyAlignment="1">
      <alignment horizontal="centerContinuous" vertical="center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166" fontId="1" fillId="0" borderId="2" xfId="0" applyNumberFormat="1" applyFont="1" applyBorder="1"/>
    <xf numFmtId="164" fontId="1" fillId="0" borderId="8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3" fontId="0" fillId="6" borderId="0" xfId="0" applyNumberFormat="1" applyFill="1"/>
    <xf numFmtId="3" fontId="0" fillId="0" borderId="9" xfId="0" applyNumberFormat="1" applyBorder="1"/>
    <xf numFmtId="3" fontId="0" fillId="0" borderId="0" xfId="0" applyNumberFormat="1" applyAlignment="1">
      <alignment horizontal="centerContinuous"/>
    </xf>
    <xf numFmtId="3" fontId="0" fillId="0" borderId="9" xfId="0" applyNumberFormat="1" applyBorder="1" applyAlignment="1">
      <alignment horizontal="centerContinuous"/>
    </xf>
    <xf numFmtId="3" fontId="1" fillId="0" borderId="9" xfId="0" applyNumberFormat="1" applyFont="1" applyBorder="1"/>
    <xf numFmtId="3" fontId="0" fillId="6" borderId="9" xfId="0" applyNumberFormat="1" applyFill="1" applyBorder="1"/>
    <xf numFmtId="165" fontId="0" fillId="6" borderId="9" xfId="0" applyNumberFormat="1" applyFill="1" applyBorder="1"/>
    <xf numFmtId="9" fontId="0" fillId="6" borderId="0" xfId="0" applyNumberFormat="1" applyFill="1"/>
    <xf numFmtId="164" fontId="1" fillId="6" borderId="2" xfId="0" applyNumberFormat="1" applyFont="1" applyFill="1" applyBorder="1" applyAlignment="1">
      <alignment horizontal="centerContinuous"/>
    </xf>
    <xf numFmtId="0" fontId="0" fillId="6" borderId="0" xfId="0" applyFill="1"/>
    <xf numFmtId="0" fontId="0" fillId="6" borderId="9" xfId="0" applyFill="1" applyBorder="1"/>
    <xf numFmtId="166" fontId="0" fillId="6" borderId="0" xfId="0" applyNumberFormat="1" applyFill="1"/>
    <xf numFmtId="3" fontId="16" fillId="0" borderId="0" xfId="3" applyNumberFormat="1" applyFont="1" applyAlignment="1">
      <alignment horizontal="right" vertical="center"/>
    </xf>
    <xf numFmtId="0" fontId="0" fillId="7" borderId="0" xfId="0" applyFill="1"/>
    <xf numFmtId="165" fontId="1" fillId="0" borderId="0" xfId="0" applyNumberFormat="1" applyFont="1" applyAlignment="1">
      <alignment horizontal="centerContinuous"/>
    </xf>
    <xf numFmtId="165" fontId="1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Continuous"/>
    </xf>
    <xf numFmtId="0" fontId="0" fillId="0" borderId="9" xfId="0" applyBorder="1"/>
    <xf numFmtId="165" fontId="13" fillId="0" borderId="9" xfId="0" applyNumberFormat="1" applyFont="1" applyBorder="1" applyAlignment="1">
      <alignment horizontal="centerContinuous"/>
    </xf>
  </cellXfs>
  <cellStyles count="4">
    <cellStyle name="Normal" xfId="0" builtinId="0"/>
    <cellStyle name="Normal_Sheet1" xfId="1" xr:uid="{00000000-0005-0000-0000-000001000000}"/>
    <cellStyle name="Normal_Sheet1_1" xfId="2" xr:uid="{00000000-0005-0000-0000-000002000000}"/>
    <cellStyle name="Normal_Sheet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88900</xdr:colOff>
      <xdr:row>131</xdr:row>
      <xdr:rowOff>6350</xdr:rowOff>
    </xdr:from>
    <xdr:to>
      <xdr:col>12</xdr:col>
      <xdr:colOff>88900</xdr:colOff>
      <xdr:row>141</xdr:row>
      <xdr:rowOff>63500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6A265C87-05B0-4145-9417-80141CC36F7B}"/>
            </a:ext>
          </a:extLst>
        </xdr:cNvPr>
        <xdr:cNvCxnSpPr/>
      </xdr:nvCxnSpPr>
      <xdr:spPr>
        <a:xfrm>
          <a:off x="7010400" y="19672300"/>
          <a:ext cx="0" cy="1397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143</xdr:row>
      <xdr:rowOff>63500</xdr:rowOff>
    </xdr:from>
    <xdr:to>
      <xdr:col>11</xdr:col>
      <xdr:colOff>311150</xdr:colOff>
      <xdr:row>143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EE26285-CDEE-4790-AD20-13CB89041E0F}"/>
            </a:ext>
          </a:extLst>
        </xdr:cNvPr>
        <xdr:cNvCxnSpPr/>
      </xdr:nvCxnSpPr>
      <xdr:spPr>
        <a:xfrm>
          <a:off x="2311400" y="21323300"/>
          <a:ext cx="4502150" cy="127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82550</xdr:colOff>
      <xdr:row>175</xdr:row>
      <xdr:rowOff>38100</xdr:rowOff>
    </xdr:from>
    <xdr:to>
      <xdr:col>12</xdr:col>
      <xdr:colOff>82550</xdr:colOff>
      <xdr:row>185</xdr:row>
      <xdr:rowOff>95250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ACD3201-D2EE-42B0-8CF4-066F2DA8F641}"/>
            </a:ext>
          </a:extLst>
        </xdr:cNvPr>
        <xdr:cNvCxnSpPr/>
      </xdr:nvCxnSpPr>
      <xdr:spPr>
        <a:xfrm>
          <a:off x="7004050" y="26549350"/>
          <a:ext cx="0" cy="1397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186</xdr:row>
      <xdr:rowOff>12700</xdr:rowOff>
    </xdr:from>
    <xdr:to>
      <xdr:col>11</xdr:col>
      <xdr:colOff>158750</xdr:colOff>
      <xdr:row>186</xdr:row>
      <xdr:rowOff>31750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75719A4-D673-4FA7-BD6E-A1FB35C78DA4}"/>
            </a:ext>
          </a:extLst>
        </xdr:cNvPr>
        <xdr:cNvCxnSpPr/>
      </xdr:nvCxnSpPr>
      <xdr:spPr>
        <a:xfrm flipV="1">
          <a:off x="2108200" y="28282900"/>
          <a:ext cx="3854450" cy="19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showGridLines="0" tabSelected="1" workbookViewId="0"/>
  </sheetViews>
  <sheetFormatPr defaultColWidth="9.33203125" defaultRowHeight="11.25" x14ac:dyDescent="0.2"/>
  <cols>
    <col min="1" max="1" width="19" bestFit="1" customWidth="1"/>
    <col min="12" max="15" width="10.6640625" customWidth="1"/>
  </cols>
  <sheetData>
    <row r="1" spans="1:1" ht="30" x14ac:dyDescent="0.4">
      <c r="A1" s="12" t="s">
        <v>49</v>
      </c>
    </row>
    <row r="2" spans="1:1" x14ac:dyDescent="0.2">
      <c r="A2" s="24" t="s">
        <v>114</v>
      </c>
    </row>
    <row r="4" spans="1:1" ht="15" x14ac:dyDescent="0.2">
      <c r="A4" s="13" t="s">
        <v>6</v>
      </c>
    </row>
    <row r="5" spans="1:1" ht="15" x14ac:dyDescent="0.2">
      <c r="A5" s="13" t="s">
        <v>109</v>
      </c>
    </row>
    <row r="6" spans="1:1" ht="15" x14ac:dyDescent="0.2">
      <c r="A6" s="13"/>
    </row>
    <row r="7" spans="1:1" ht="24" customHeight="1" x14ac:dyDescent="0.25">
      <c r="A7" s="11" t="s">
        <v>173</v>
      </c>
    </row>
    <row r="8" spans="1:1" ht="24" customHeight="1" x14ac:dyDescent="0.25">
      <c r="A8" s="11" t="s">
        <v>174</v>
      </c>
    </row>
    <row r="9" spans="1:1" ht="24" customHeight="1" x14ac:dyDescent="0.25">
      <c r="A9" s="11" t="s">
        <v>138</v>
      </c>
    </row>
    <row r="10" spans="1:1" ht="24" customHeight="1" x14ac:dyDescent="0.25">
      <c r="A10" s="11" t="s">
        <v>139</v>
      </c>
    </row>
    <row r="11" spans="1:1" ht="24" customHeight="1" x14ac:dyDescent="0.25">
      <c r="A11" s="11" t="s">
        <v>108</v>
      </c>
    </row>
    <row r="12" spans="1:1" ht="24" customHeight="1" x14ac:dyDescent="0.25">
      <c r="A12" s="11" t="s">
        <v>175</v>
      </c>
    </row>
    <row r="13" spans="1:1" ht="24" customHeight="1" x14ac:dyDescent="0.25">
      <c r="A13" s="11" t="s">
        <v>176</v>
      </c>
    </row>
    <row r="14" spans="1:1" ht="24" customHeight="1" x14ac:dyDescent="0.25">
      <c r="A14" s="11" t="s">
        <v>77</v>
      </c>
    </row>
    <row r="15" spans="1:1" ht="24" customHeight="1" x14ac:dyDescent="0.25">
      <c r="A15" s="11" t="s">
        <v>177</v>
      </c>
    </row>
    <row r="16" spans="1:1" ht="24" customHeight="1" x14ac:dyDescent="0.25">
      <c r="A16" s="11" t="s">
        <v>178</v>
      </c>
    </row>
    <row r="17" spans="1:1" ht="24" customHeight="1" x14ac:dyDescent="0.25">
      <c r="A17" s="11" t="s">
        <v>63</v>
      </c>
    </row>
    <row r="18" spans="1:1" ht="24" customHeight="1" x14ac:dyDescent="0.25">
      <c r="A18" s="11" t="s">
        <v>64</v>
      </c>
    </row>
    <row r="19" spans="1:1" ht="24" customHeight="1" x14ac:dyDescent="0.25">
      <c r="A19" s="11" t="s">
        <v>159</v>
      </c>
    </row>
    <row r="20" spans="1:1" ht="24" customHeight="1" x14ac:dyDescent="0.25">
      <c r="A20" s="11" t="s">
        <v>163</v>
      </c>
    </row>
    <row r="21" spans="1:1" ht="24" customHeight="1" x14ac:dyDescent="0.25">
      <c r="A21" s="11" t="s">
        <v>65</v>
      </c>
    </row>
    <row r="22" spans="1:1" ht="24" customHeight="1" x14ac:dyDescent="0.25">
      <c r="A22" s="11" t="s">
        <v>164</v>
      </c>
    </row>
    <row r="23" spans="1:1" ht="24" customHeight="1" x14ac:dyDescent="0.25">
      <c r="A23" s="11" t="s">
        <v>165</v>
      </c>
    </row>
    <row r="24" spans="1:1" ht="24" customHeight="1" x14ac:dyDescent="0.25">
      <c r="A24" s="11" t="s">
        <v>88</v>
      </c>
    </row>
    <row r="25" spans="1:1" ht="18" x14ac:dyDescent="0.25">
      <c r="A25" s="11" t="s">
        <v>89</v>
      </c>
    </row>
    <row r="26" spans="1:1" ht="18" x14ac:dyDescent="0.25">
      <c r="A26" s="11" t="s">
        <v>90</v>
      </c>
    </row>
    <row r="27" spans="1:1" ht="12.75" x14ac:dyDescent="0.2">
      <c r="A27" s="15"/>
    </row>
  </sheetData>
  <printOptions horizontalCentered="1" verticalCentered="1"/>
  <pageMargins left="0.45" right="0.45" top="0.5" bottom="0.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47"/>
  <sheetViews>
    <sheetView showGridLines="0" workbookViewId="0"/>
  </sheetViews>
  <sheetFormatPr defaultColWidth="9.33203125" defaultRowHeight="11.25" x14ac:dyDescent="0.2"/>
  <cols>
    <col min="1" max="1" width="26.83203125" customWidth="1"/>
    <col min="2" max="2" width="10.1640625" customWidth="1"/>
    <col min="3" max="3" width="8.5" customWidth="1"/>
    <col min="4" max="10" width="8.33203125" bestFit="1" customWidth="1"/>
    <col min="11" max="11" width="8.1640625" customWidth="1"/>
    <col min="12" max="12" width="7.33203125" customWidth="1"/>
    <col min="13" max="13" width="8.33203125" customWidth="1"/>
    <col min="14" max="14" width="8.6640625" customWidth="1"/>
    <col min="15" max="15" width="9" bestFit="1" customWidth="1"/>
    <col min="16" max="16" width="8" bestFit="1" customWidth="1"/>
    <col min="17" max="29" width="9.33203125" style="10"/>
  </cols>
  <sheetData>
    <row r="1" spans="1:21" ht="18" x14ac:dyDescent="0.25">
      <c r="A1" s="1" t="s">
        <v>113</v>
      </c>
    </row>
    <row r="2" spans="1:21" x14ac:dyDescent="0.2">
      <c r="A2" t="s">
        <v>87</v>
      </c>
    </row>
    <row r="3" spans="1:21" x14ac:dyDescent="0.2">
      <c r="A3" s="2"/>
      <c r="B3" s="83" t="s">
        <v>147</v>
      </c>
      <c r="C3" s="86"/>
      <c r="D3" s="86"/>
      <c r="E3" s="86"/>
      <c r="F3" s="86"/>
      <c r="G3" s="86"/>
      <c r="H3" s="86"/>
      <c r="I3" s="86"/>
      <c r="J3" s="86"/>
      <c r="K3" s="86"/>
      <c r="L3" s="81" t="s">
        <v>151</v>
      </c>
      <c r="M3" s="3" t="s">
        <v>152</v>
      </c>
      <c r="N3" s="3" t="s">
        <v>142</v>
      </c>
      <c r="O3" s="17"/>
      <c r="P3" s="85"/>
      <c r="Q3" s="5"/>
    </row>
    <row r="4" spans="1:21" ht="22.5" x14ac:dyDescent="0.2">
      <c r="A4" s="4" t="s">
        <v>0</v>
      </c>
      <c r="B4" s="4">
        <v>2017</v>
      </c>
      <c r="C4" s="4">
        <v>2018</v>
      </c>
      <c r="D4" s="4">
        <v>2019</v>
      </c>
      <c r="E4" s="4">
        <v>2020</v>
      </c>
      <c r="F4" s="48" t="s">
        <v>115</v>
      </c>
      <c r="G4" s="48">
        <v>2022</v>
      </c>
      <c r="H4" s="48">
        <v>2023</v>
      </c>
      <c r="I4" s="48">
        <v>2024</v>
      </c>
      <c r="J4" s="48">
        <v>2025</v>
      </c>
      <c r="K4" s="48">
        <v>2026</v>
      </c>
      <c r="L4" s="34" t="s">
        <v>141</v>
      </c>
      <c r="M4" s="35"/>
      <c r="N4" s="27" t="s">
        <v>143</v>
      </c>
      <c r="O4" s="27" t="s">
        <v>144</v>
      </c>
      <c r="P4" s="27" t="s">
        <v>145</v>
      </c>
      <c r="U4" s="5"/>
    </row>
    <row r="5" spans="1:21" x14ac:dyDescent="0.2">
      <c r="A5" s="5" t="s">
        <v>9</v>
      </c>
      <c r="B5" s="43">
        <v>25615</v>
      </c>
      <c r="C5" s="43">
        <v>25297</v>
      </c>
      <c r="D5" s="43">
        <v>26924</v>
      </c>
      <c r="E5" s="43">
        <v>30590</v>
      </c>
      <c r="F5" s="43">
        <v>28702</v>
      </c>
      <c r="G5" s="43">
        <v>29730</v>
      </c>
      <c r="H5" s="43">
        <v>30677</v>
      </c>
      <c r="I5" s="43">
        <v>30557</v>
      </c>
      <c r="J5" s="43">
        <v>30520</v>
      </c>
      <c r="K5" s="43">
        <v>29017</v>
      </c>
      <c r="L5" s="29">
        <f>K5-J5</f>
        <v>-1503</v>
      </c>
      <c r="M5" s="31">
        <f t="shared" ref="M5:M15" si="0">IFERROR((K5-J5)/J5,"n/a")</f>
        <v>-4.9246395806028832E-2</v>
      </c>
      <c r="N5" s="26">
        <f>IFERROR((G5-B5)/B5,"n/a")</f>
        <v>0.16064805777864533</v>
      </c>
      <c r="O5" s="26">
        <f>IFERROR((K5-B5)/B5,"n/a")</f>
        <v>0.13281280499707201</v>
      </c>
      <c r="P5" s="26"/>
    </row>
    <row r="6" spans="1:21" x14ac:dyDescent="0.2">
      <c r="A6" s="50" t="s">
        <v>1</v>
      </c>
      <c r="B6" s="51">
        <v>4238</v>
      </c>
      <c r="C6" s="51">
        <v>3835</v>
      </c>
      <c r="D6" s="51">
        <v>3713</v>
      </c>
      <c r="E6" s="51">
        <v>4203</v>
      </c>
      <c r="F6" s="51">
        <v>3901</v>
      </c>
      <c r="G6" s="51">
        <v>4390</v>
      </c>
      <c r="H6" s="51">
        <v>4440</v>
      </c>
      <c r="I6" s="51">
        <v>4738</v>
      </c>
      <c r="J6" s="51">
        <v>4988</v>
      </c>
      <c r="K6" s="51">
        <v>5061</v>
      </c>
      <c r="L6" s="52">
        <f t="shared" ref="L6:L15" si="1">K6-J6</f>
        <v>73</v>
      </c>
      <c r="M6" s="53">
        <f t="shared" si="0"/>
        <v>1.4635124298315958E-2</v>
      </c>
      <c r="N6" s="54">
        <f>IFERROR((G6-B6)/B6,"n/a")</f>
        <v>3.5865974516281263E-2</v>
      </c>
      <c r="O6" s="54">
        <f>IFERROR((K6-B6)/B6,"n/a")</f>
        <v>0.19419537517697028</v>
      </c>
      <c r="P6" s="54"/>
    </row>
    <row r="7" spans="1:21" x14ac:dyDescent="0.2">
      <c r="A7" s="7" t="s">
        <v>2</v>
      </c>
      <c r="B7" s="43">
        <v>2553</v>
      </c>
      <c r="C7" s="43">
        <v>3532</v>
      </c>
      <c r="D7" s="43">
        <v>4705</v>
      </c>
      <c r="E7" s="43">
        <v>5448</v>
      </c>
      <c r="F7" s="43">
        <v>6253</v>
      </c>
      <c r="G7" s="43">
        <v>6071</v>
      </c>
      <c r="H7" s="43">
        <v>6779</v>
      </c>
      <c r="I7" s="43">
        <v>6823</v>
      </c>
      <c r="J7" s="43">
        <v>7899</v>
      </c>
      <c r="K7" s="43">
        <v>7498</v>
      </c>
      <c r="L7" s="28">
        <f t="shared" si="1"/>
        <v>-401</v>
      </c>
      <c r="M7" s="31">
        <f t="shared" si="0"/>
        <v>-5.0765919736675526E-2</v>
      </c>
      <c r="N7" s="14">
        <f t="shared" ref="N7:N15" si="2">IFERROR((G7-B7)/B7,"n/a")</f>
        <v>1.3779866823345084</v>
      </c>
      <c r="O7" s="14">
        <f t="shared" ref="O7:O15" si="3">IFERROR((K7-B7)/B7,"n/a")</f>
        <v>1.9369369369369369</v>
      </c>
      <c r="P7" s="14"/>
    </row>
    <row r="8" spans="1:21" x14ac:dyDescent="0.2">
      <c r="A8" s="50" t="s">
        <v>3</v>
      </c>
      <c r="B8" s="51">
        <v>2404</v>
      </c>
      <c r="C8" s="51">
        <v>2349</v>
      </c>
      <c r="D8" s="51">
        <v>1958</v>
      </c>
      <c r="E8" s="51">
        <v>2700</v>
      </c>
      <c r="F8" s="51">
        <v>2311</v>
      </c>
      <c r="G8" s="51">
        <v>2826</v>
      </c>
      <c r="H8" s="51">
        <v>3382</v>
      </c>
      <c r="I8" s="51">
        <v>1935</v>
      </c>
      <c r="J8" s="51">
        <v>1367</v>
      </c>
      <c r="K8" s="51">
        <v>1487</v>
      </c>
      <c r="L8" s="52">
        <f t="shared" si="1"/>
        <v>120</v>
      </c>
      <c r="M8" s="53">
        <f t="shared" si="0"/>
        <v>8.778346744696415E-2</v>
      </c>
      <c r="N8" s="54">
        <f t="shared" si="2"/>
        <v>0.17554076539101499</v>
      </c>
      <c r="O8" s="54">
        <f t="shared" si="3"/>
        <v>-0.38144758735440931</v>
      </c>
      <c r="P8" s="54"/>
    </row>
    <row r="9" spans="1:21" x14ac:dyDescent="0.2">
      <c r="A9" s="7" t="s">
        <v>4</v>
      </c>
      <c r="B9" s="43">
        <v>789</v>
      </c>
      <c r="C9" s="43">
        <v>802</v>
      </c>
      <c r="D9" s="43">
        <v>807</v>
      </c>
      <c r="E9" s="43">
        <v>964</v>
      </c>
      <c r="F9" s="43">
        <v>970</v>
      </c>
      <c r="G9" s="43">
        <v>1098</v>
      </c>
      <c r="H9" s="43">
        <v>1256</v>
      </c>
      <c r="I9" s="43">
        <v>1533</v>
      </c>
      <c r="J9" s="43">
        <v>1054</v>
      </c>
      <c r="K9" s="43">
        <v>951</v>
      </c>
      <c r="L9" s="28">
        <f t="shared" si="1"/>
        <v>-103</v>
      </c>
      <c r="M9" s="31">
        <f t="shared" si="0"/>
        <v>-9.7722960151802651E-2</v>
      </c>
      <c r="N9" s="14">
        <f t="shared" si="2"/>
        <v>0.39163498098859317</v>
      </c>
      <c r="O9" s="14">
        <f t="shared" si="3"/>
        <v>0.20532319391634982</v>
      </c>
      <c r="P9" s="14"/>
    </row>
    <row r="10" spans="1:21" x14ac:dyDescent="0.2">
      <c r="A10" s="50" t="s">
        <v>7</v>
      </c>
      <c r="B10" s="51">
        <v>5256</v>
      </c>
      <c r="C10" s="51">
        <v>5173</v>
      </c>
      <c r="D10" s="51">
        <v>5583</v>
      </c>
      <c r="E10" s="51">
        <v>5925</v>
      </c>
      <c r="F10" s="51">
        <v>5394</v>
      </c>
      <c r="G10" s="51">
        <v>5239</v>
      </c>
      <c r="H10" s="51">
        <v>4988</v>
      </c>
      <c r="I10" s="51">
        <v>5440</v>
      </c>
      <c r="J10" s="51">
        <v>4809</v>
      </c>
      <c r="K10" s="51">
        <v>4273</v>
      </c>
      <c r="L10" s="52">
        <f t="shared" si="1"/>
        <v>-536</v>
      </c>
      <c r="M10" s="53">
        <f t="shared" si="0"/>
        <v>-0.11145768351008525</v>
      </c>
      <c r="N10" s="54">
        <f t="shared" si="2"/>
        <v>-3.2343987823439876E-3</v>
      </c>
      <c r="O10" s="54">
        <f t="shared" si="3"/>
        <v>-0.18702435312024354</v>
      </c>
      <c r="P10" s="54"/>
    </row>
    <row r="11" spans="1:21" x14ac:dyDescent="0.2">
      <c r="A11" s="7" t="s">
        <v>5</v>
      </c>
      <c r="B11" s="43">
        <v>2527</v>
      </c>
      <c r="C11" s="43">
        <v>2474</v>
      </c>
      <c r="D11" s="43">
        <v>2639</v>
      </c>
      <c r="E11" s="43">
        <v>2664</v>
      </c>
      <c r="F11" s="43">
        <v>2328</v>
      </c>
      <c r="G11" s="43">
        <v>2358</v>
      </c>
      <c r="H11" s="43">
        <v>2400</v>
      </c>
      <c r="I11" s="43">
        <v>2763</v>
      </c>
      <c r="J11" s="43">
        <v>2627</v>
      </c>
      <c r="K11" s="43">
        <v>2332</v>
      </c>
      <c r="L11" s="28">
        <f t="shared" si="1"/>
        <v>-295</v>
      </c>
      <c r="M11" s="31">
        <f t="shared" si="0"/>
        <v>-0.11229539398553483</v>
      </c>
      <c r="N11" s="14">
        <f t="shared" si="2"/>
        <v>-6.6877720617332811E-2</v>
      </c>
      <c r="O11" s="14">
        <f t="shared" si="3"/>
        <v>-7.716660071230709E-2</v>
      </c>
      <c r="P11" s="14"/>
    </row>
    <row r="12" spans="1:21" x14ac:dyDescent="0.2">
      <c r="A12" s="50" t="s">
        <v>44</v>
      </c>
      <c r="B12" s="51">
        <v>3874</v>
      </c>
      <c r="C12" s="51">
        <v>3207</v>
      </c>
      <c r="D12" s="51">
        <v>3212</v>
      </c>
      <c r="E12" s="51">
        <v>4183</v>
      </c>
      <c r="F12" s="51">
        <v>3133</v>
      </c>
      <c r="G12" s="51">
        <v>3367</v>
      </c>
      <c r="H12" s="51">
        <v>3027</v>
      </c>
      <c r="I12" s="51">
        <v>2930</v>
      </c>
      <c r="J12" s="51">
        <v>2774</v>
      </c>
      <c r="K12" s="51">
        <v>2769</v>
      </c>
      <c r="L12" s="52">
        <f t="shared" si="1"/>
        <v>-5</v>
      </c>
      <c r="M12" s="53">
        <f t="shared" si="0"/>
        <v>-1.8024513338139869E-3</v>
      </c>
      <c r="N12" s="54">
        <f t="shared" si="2"/>
        <v>-0.13087248322147652</v>
      </c>
      <c r="O12" s="54">
        <f t="shared" si="3"/>
        <v>-0.28523489932885904</v>
      </c>
      <c r="P12" s="54"/>
    </row>
    <row r="13" spans="1:21" x14ac:dyDescent="0.2">
      <c r="A13" s="7" t="s">
        <v>8</v>
      </c>
      <c r="B13" s="43">
        <v>3885</v>
      </c>
      <c r="C13" s="43">
        <v>3809</v>
      </c>
      <c r="D13" s="43">
        <v>4204</v>
      </c>
      <c r="E13" s="43">
        <v>4454</v>
      </c>
      <c r="F13" s="43">
        <v>4328</v>
      </c>
      <c r="G13" s="43">
        <v>4220</v>
      </c>
      <c r="H13" s="43">
        <v>4224</v>
      </c>
      <c r="I13" s="43">
        <v>4113</v>
      </c>
      <c r="J13" s="43">
        <v>4789</v>
      </c>
      <c r="K13" s="43">
        <v>4443</v>
      </c>
      <c r="L13" s="28">
        <f t="shared" si="1"/>
        <v>-346</v>
      </c>
      <c r="M13" s="31">
        <f t="shared" si="0"/>
        <v>-7.2248903737732309E-2</v>
      </c>
      <c r="N13" s="14">
        <f t="shared" si="2"/>
        <v>8.6229086229086233E-2</v>
      </c>
      <c r="O13" s="14">
        <f t="shared" si="3"/>
        <v>0.14362934362934363</v>
      </c>
      <c r="P13" s="14"/>
    </row>
    <row r="14" spans="1:21" ht="12.6" customHeight="1" x14ac:dyDescent="0.2">
      <c r="A14" s="50" t="s">
        <v>29</v>
      </c>
      <c r="B14" s="51">
        <v>73</v>
      </c>
      <c r="C14" s="51">
        <v>56</v>
      </c>
      <c r="D14" s="51">
        <v>64</v>
      </c>
      <c r="E14" s="51">
        <v>16</v>
      </c>
      <c r="F14" s="51">
        <v>18</v>
      </c>
      <c r="G14" s="51">
        <v>119</v>
      </c>
      <c r="H14" s="51">
        <v>142</v>
      </c>
      <c r="I14" s="51">
        <v>134</v>
      </c>
      <c r="J14" s="51">
        <v>115</v>
      </c>
      <c r="K14" s="51">
        <v>85</v>
      </c>
      <c r="L14" s="52">
        <f t="shared" si="1"/>
        <v>-30</v>
      </c>
      <c r="M14" s="53">
        <f t="shared" si="0"/>
        <v>-0.2608695652173913</v>
      </c>
      <c r="N14" s="54">
        <f t="shared" si="2"/>
        <v>0.63013698630136983</v>
      </c>
      <c r="O14" s="54">
        <f t="shared" si="3"/>
        <v>0.16438356164383561</v>
      </c>
      <c r="P14" s="54"/>
    </row>
    <row r="15" spans="1:21" ht="12.6" customHeight="1" x14ac:dyDescent="0.2">
      <c r="A15" s="7" t="s">
        <v>86</v>
      </c>
      <c r="B15" s="43">
        <v>17</v>
      </c>
      <c r="C15" s="43">
        <v>60</v>
      </c>
      <c r="D15" s="43">
        <v>38</v>
      </c>
      <c r="E15" s="43">
        <v>34</v>
      </c>
      <c r="F15" s="43">
        <v>66</v>
      </c>
      <c r="G15" s="43">
        <v>43</v>
      </c>
      <c r="H15" s="43">
        <v>41</v>
      </c>
      <c r="I15" s="43">
        <v>148</v>
      </c>
      <c r="J15" s="43">
        <v>99</v>
      </c>
      <c r="K15" s="43">
        <v>118</v>
      </c>
      <c r="L15" s="28">
        <f t="shared" si="1"/>
        <v>19</v>
      </c>
      <c r="M15" s="31">
        <f t="shared" si="0"/>
        <v>0.19191919191919191</v>
      </c>
      <c r="N15" s="14">
        <f t="shared" si="2"/>
        <v>1.5294117647058822</v>
      </c>
      <c r="O15" s="14">
        <f t="shared" si="3"/>
        <v>5.9411764705882355</v>
      </c>
      <c r="P15" s="14"/>
    </row>
    <row r="16" spans="1:21" x14ac:dyDescent="0.2">
      <c r="B16" s="8">
        <f>SUM(B17:B25)</f>
        <v>0.99937536599648624</v>
      </c>
      <c r="C16" s="8">
        <f t="shared" ref="C16:K16" si="4">SUM(C17:C25)</f>
        <v>0.99762817725421993</v>
      </c>
      <c r="D16" s="8">
        <f t="shared" si="4"/>
        <v>0.99855147823503188</v>
      </c>
      <c r="E16" s="8">
        <f t="shared" si="4"/>
        <v>0.99892121608368745</v>
      </c>
      <c r="F16" s="8">
        <f t="shared" si="4"/>
        <v>0.99770050867535376</v>
      </c>
      <c r="G16" s="8">
        <f t="shared" si="4"/>
        <v>0.9985872855701311</v>
      </c>
      <c r="H16" s="8">
        <f t="shared" si="4"/>
        <v>0.99872868924601499</v>
      </c>
      <c r="I16" s="8">
        <f t="shared" si="4"/>
        <v>0.99515659259744071</v>
      </c>
      <c r="J16" s="8">
        <f t="shared" si="4"/>
        <v>0.99678899082568817</v>
      </c>
      <c r="K16" s="8">
        <f t="shared" si="4"/>
        <v>0.99593341834097249</v>
      </c>
      <c r="L16" s="23" t="s">
        <v>48</v>
      </c>
      <c r="M16" s="32"/>
      <c r="N16" s="17"/>
      <c r="O16" s="17"/>
      <c r="P16" s="16"/>
    </row>
    <row r="17" spans="1:16" x14ac:dyDescent="0.2">
      <c r="A17" s="50" t="s">
        <v>1</v>
      </c>
      <c r="B17" s="55">
        <f t="shared" ref="B17:B26" si="5">B6/B$5</f>
        <v>0.16544993168065586</v>
      </c>
      <c r="C17" s="55">
        <f t="shared" ref="C17:K17" si="6">C6/C$5</f>
        <v>0.15159900383444677</v>
      </c>
      <c r="D17" s="55">
        <f t="shared" si="6"/>
        <v>0.13790670034170258</v>
      </c>
      <c r="E17" s="55">
        <f t="shared" si="6"/>
        <v>0.13739784243216738</v>
      </c>
      <c r="F17" s="55">
        <f t="shared" si="6"/>
        <v>0.13591387359765869</v>
      </c>
      <c r="G17" s="55">
        <f t="shared" si="6"/>
        <v>0.14766229397914565</v>
      </c>
      <c r="H17" s="55">
        <f t="shared" si="6"/>
        <v>0.14473383968445416</v>
      </c>
      <c r="I17" s="55">
        <f t="shared" si="6"/>
        <v>0.15505448833327878</v>
      </c>
      <c r="J17" s="55">
        <f t="shared" si="6"/>
        <v>0.16343381389252948</v>
      </c>
      <c r="K17" s="55">
        <f t="shared" si="6"/>
        <v>0.1744149981045594</v>
      </c>
      <c r="L17" s="56"/>
      <c r="M17" s="53">
        <f>K17-J17</f>
        <v>1.0981184212029926E-2</v>
      </c>
      <c r="N17" s="54">
        <f>IFERROR((K17-G17),"n/a")</f>
        <v>2.6752704125413751E-2</v>
      </c>
      <c r="O17" s="54">
        <f>IFERROR((K17-B17),"n/a")</f>
        <v>8.9650664239035449E-3</v>
      </c>
      <c r="P17" s="54"/>
    </row>
    <row r="18" spans="1:16" x14ac:dyDescent="0.2">
      <c r="A18" s="7" t="s">
        <v>2</v>
      </c>
      <c r="B18" s="9">
        <f t="shared" si="5"/>
        <v>9.9668163185633415E-2</v>
      </c>
      <c r="C18" s="9">
        <f t="shared" ref="C18:K18" si="7">C7/C$5</f>
        <v>0.13962129896825712</v>
      </c>
      <c r="D18" s="9">
        <f t="shared" si="7"/>
        <v>0.17475115138909522</v>
      </c>
      <c r="E18" s="9">
        <f t="shared" si="7"/>
        <v>0.1780974174566852</v>
      </c>
      <c r="F18" s="9">
        <f t="shared" si="7"/>
        <v>0.2178593826214201</v>
      </c>
      <c r="G18" s="9">
        <f t="shared" si="7"/>
        <v>0.20420450723175243</v>
      </c>
      <c r="H18" s="9">
        <f t="shared" si="7"/>
        <v>0.22097988721191772</v>
      </c>
      <c r="I18" s="9">
        <f t="shared" si="7"/>
        <v>0.2232876264031155</v>
      </c>
      <c r="J18" s="9">
        <f t="shared" si="7"/>
        <v>0.25881389252948889</v>
      </c>
      <c r="K18" s="9">
        <f t="shared" si="7"/>
        <v>0.2584002481304063</v>
      </c>
      <c r="L18" s="30"/>
      <c r="M18" s="31">
        <f t="shared" ref="M18:M26" si="8">K18-J18</f>
        <v>-4.136443990825911E-4</v>
      </c>
      <c r="N18" s="14">
        <f t="shared" ref="N18:N26" si="9">IFERROR((K18-G18),"n/a")</f>
        <v>5.4195740898653866E-2</v>
      </c>
      <c r="O18" s="14">
        <f t="shared" ref="O18:O26" si="10">IFERROR((K18-B18),"n/a")</f>
        <v>0.15873208494477287</v>
      </c>
      <c r="P18" s="14"/>
    </row>
    <row r="19" spans="1:16" x14ac:dyDescent="0.2">
      <c r="A19" s="50" t="s">
        <v>3</v>
      </c>
      <c r="B19" s="55">
        <f t="shared" si="5"/>
        <v>9.3851259027913331E-2</v>
      </c>
      <c r="C19" s="55">
        <f t="shared" ref="C19:K19" si="11">C8/C$5</f>
        <v>9.2856860497292165E-2</v>
      </c>
      <c r="D19" s="55">
        <f t="shared" si="11"/>
        <v>7.2723220918139944E-2</v>
      </c>
      <c r="E19" s="55">
        <f t="shared" si="11"/>
        <v>8.8264138607388035E-2</v>
      </c>
      <c r="F19" s="55">
        <f t="shared" si="11"/>
        <v>8.0517037140268977E-2</v>
      </c>
      <c r="G19" s="55">
        <f t="shared" si="11"/>
        <v>9.5055499495459134E-2</v>
      </c>
      <c r="H19" s="55">
        <f t="shared" si="11"/>
        <v>0.11024546076865405</v>
      </c>
      <c r="I19" s="55">
        <f t="shared" si="11"/>
        <v>6.3324279215891607E-2</v>
      </c>
      <c r="J19" s="55">
        <f t="shared" si="11"/>
        <v>4.4790301441677588E-2</v>
      </c>
      <c r="K19" s="55">
        <f t="shared" si="11"/>
        <v>5.1245821415032568E-2</v>
      </c>
      <c r="L19" s="56"/>
      <c r="M19" s="53">
        <f t="shared" si="8"/>
        <v>6.4555199733549798E-3</v>
      </c>
      <c r="N19" s="54">
        <f t="shared" si="9"/>
        <v>-4.3809678080426566E-2</v>
      </c>
      <c r="O19" s="54">
        <f t="shared" si="10"/>
        <v>-4.2605437612880763E-2</v>
      </c>
      <c r="P19" s="54"/>
    </row>
    <row r="20" spans="1:16" x14ac:dyDescent="0.2">
      <c r="A20" s="7" t="s">
        <v>4</v>
      </c>
      <c r="B20" s="9">
        <f t="shared" si="5"/>
        <v>3.0802264298262737E-2</v>
      </c>
      <c r="C20" s="9">
        <f t="shared" ref="C20:K20" si="12">C9/C$5</f>
        <v>3.1703364035261097E-2</v>
      </c>
      <c r="D20" s="9">
        <f t="shared" si="12"/>
        <v>2.9973258059723666E-2</v>
      </c>
      <c r="E20" s="9">
        <f t="shared" si="12"/>
        <v>3.1513566525008176E-2</v>
      </c>
      <c r="F20" s="9">
        <f t="shared" si="12"/>
        <v>3.379555431677235E-2</v>
      </c>
      <c r="G20" s="9">
        <f t="shared" si="12"/>
        <v>3.6932391523713422E-2</v>
      </c>
      <c r="H20" s="9">
        <f t="shared" si="12"/>
        <v>4.094272582064739E-2</v>
      </c>
      <c r="I20" s="9">
        <f t="shared" si="12"/>
        <v>5.0168537487318782E-2</v>
      </c>
      <c r="J20" s="9">
        <f t="shared" si="12"/>
        <v>3.4534731323722152E-2</v>
      </c>
      <c r="K20" s="9">
        <f t="shared" si="12"/>
        <v>3.2773891167246785E-2</v>
      </c>
      <c r="L20" s="30"/>
      <c r="M20" s="31">
        <f t="shared" si="8"/>
        <v>-1.760840156475367E-3</v>
      </c>
      <c r="N20" s="14">
        <f t="shared" si="9"/>
        <v>-4.1585003564666365E-3</v>
      </c>
      <c r="O20" s="14">
        <f t="shared" si="10"/>
        <v>1.9716268689840485E-3</v>
      </c>
      <c r="P20" s="14"/>
    </row>
    <row r="21" spans="1:16" x14ac:dyDescent="0.2">
      <c r="A21" s="50" t="s">
        <v>7</v>
      </c>
      <c r="B21" s="55">
        <f t="shared" si="5"/>
        <v>0.20519227015420652</v>
      </c>
      <c r="C21" s="55">
        <f t="shared" ref="C21:K21" si="13">C10/C$5</f>
        <v>0.20449065106534373</v>
      </c>
      <c r="D21" s="55">
        <f t="shared" si="13"/>
        <v>0.2073614618927351</v>
      </c>
      <c r="E21" s="55">
        <f t="shared" si="13"/>
        <v>0.19369074861065708</v>
      </c>
      <c r="F21" s="55">
        <f t="shared" si="13"/>
        <v>0.1879311546233712</v>
      </c>
      <c r="G21" s="55">
        <f t="shared" si="13"/>
        <v>0.17621930709720821</v>
      </c>
      <c r="H21" s="55">
        <f t="shared" si="13"/>
        <v>0.16259738566352641</v>
      </c>
      <c r="I21" s="55">
        <f t="shared" si="13"/>
        <v>0.17802794776974179</v>
      </c>
      <c r="J21" s="55">
        <f t="shared" si="13"/>
        <v>0.15756880733944953</v>
      </c>
      <c r="K21" s="55">
        <f t="shared" si="13"/>
        <v>0.1472585036357997</v>
      </c>
      <c r="L21" s="56"/>
      <c r="M21" s="53">
        <f t="shared" si="8"/>
        <v>-1.0310303703649826E-2</v>
      </c>
      <c r="N21" s="54">
        <f t="shared" si="9"/>
        <v>-2.8960803461408502E-2</v>
      </c>
      <c r="O21" s="54">
        <f t="shared" si="10"/>
        <v>-5.7933766518406815E-2</v>
      </c>
      <c r="P21" s="54"/>
    </row>
    <row r="22" spans="1:16" x14ac:dyDescent="0.2">
      <c r="A22" s="7" t="s">
        <v>5</v>
      </c>
      <c r="B22" s="9">
        <f t="shared" si="5"/>
        <v>9.8653132929923879E-2</v>
      </c>
      <c r="C22" s="9">
        <f t="shared" ref="C22:K22" si="14">C11/C$5</f>
        <v>9.7798157884334116E-2</v>
      </c>
      <c r="D22" s="9">
        <f t="shared" si="14"/>
        <v>9.8016639429505267E-2</v>
      </c>
      <c r="E22" s="9">
        <f t="shared" si="14"/>
        <v>8.7087283425956188E-2</v>
      </c>
      <c r="F22" s="9">
        <f t="shared" si="14"/>
        <v>8.110933036025364E-2</v>
      </c>
      <c r="G22" s="9">
        <f t="shared" si="14"/>
        <v>7.9313824419777995E-2</v>
      </c>
      <c r="H22" s="9">
        <f t="shared" si="14"/>
        <v>7.8234507937542788E-2</v>
      </c>
      <c r="I22" s="9">
        <f t="shared" si="14"/>
        <v>9.0421180089668485E-2</v>
      </c>
      <c r="J22" s="9">
        <f t="shared" si="14"/>
        <v>8.6074705111402361E-2</v>
      </c>
      <c r="K22" s="9">
        <f t="shared" si="14"/>
        <v>8.0366681600441123E-2</v>
      </c>
      <c r="L22" s="30"/>
      <c r="M22" s="31">
        <f t="shared" si="8"/>
        <v>-5.7080235109612382E-3</v>
      </c>
      <c r="N22" s="14">
        <f t="shared" si="9"/>
        <v>1.0528571806631276E-3</v>
      </c>
      <c r="O22" s="14">
        <f t="shared" si="10"/>
        <v>-1.8286451329482756E-2</v>
      </c>
      <c r="P22" s="14"/>
    </row>
    <row r="23" spans="1:16" x14ac:dyDescent="0.2">
      <c r="A23" s="50" t="s">
        <v>44</v>
      </c>
      <c r="B23" s="55">
        <f t="shared" si="5"/>
        <v>0.15123950810072223</v>
      </c>
      <c r="C23" s="55">
        <f t="shared" ref="C23:K23" si="15">C12/C$5</f>
        <v>0.12677392576194807</v>
      </c>
      <c r="D23" s="55">
        <f t="shared" si="15"/>
        <v>0.11929876689942059</v>
      </c>
      <c r="E23" s="55">
        <f t="shared" si="15"/>
        <v>0.13674403399803858</v>
      </c>
      <c r="F23" s="55">
        <f t="shared" si="15"/>
        <v>0.10915615636541008</v>
      </c>
      <c r="G23" s="55">
        <f t="shared" si="15"/>
        <v>0.11325260679448369</v>
      </c>
      <c r="H23" s="55">
        <f t="shared" si="15"/>
        <v>9.8673273136225842E-2</v>
      </c>
      <c r="I23" s="55">
        <f t="shared" si="15"/>
        <v>9.5886376280394023E-2</v>
      </c>
      <c r="J23" s="55">
        <f t="shared" si="15"/>
        <v>9.0891218872870244E-2</v>
      </c>
      <c r="K23" s="55">
        <f t="shared" si="15"/>
        <v>9.5426818761415719E-2</v>
      </c>
      <c r="L23" s="56"/>
      <c r="M23" s="53">
        <f t="shared" si="8"/>
        <v>4.5355998885454746E-3</v>
      </c>
      <c r="N23" s="54">
        <f t="shared" si="9"/>
        <v>-1.7825788033067974E-2</v>
      </c>
      <c r="O23" s="54">
        <f t="shared" si="10"/>
        <v>-5.5812689339306512E-2</v>
      </c>
      <c r="P23" s="54"/>
    </row>
    <row r="24" spans="1:16" x14ac:dyDescent="0.2">
      <c r="A24" s="7" t="s">
        <v>8</v>
      </c>
      <c r="B24" s="9">
        <f t="shared" si="5"/>
        <v>0.15166894397813782</v>
      </c>
      <c r="C24" s="9">
        <f t="shared" ref="C24:K24" si="16">C13/C$5</f>
        <v>0.15057121397794204</v>
      </c>
      <c r="D24" s="9">
        <f t="shared" si="16"/>
        <v>0.15614321794681324</v>
      </c>
      <c r="E24" s="9">
        <f t="shared" si="16"/>
        <v>0.14560313828048382</v>
      </c>
      <c r="F24" s="9">
        <f t="shared" si="16"/>
        <v>0.15079088565256776</v>
      </c>
      <c r="G24" s="9">
        <f t="shared" si="16"/>
        <v>0.14194416414396233</v>
      </c>
      <c r="H24" s="9">
        <f t="shared" si="16"/>
        <v>0.13769273397007531</v>
      </c>
      <c r="I24" s="9">
        <f t="shared" si="16"/>
        <v>0.13460090977517428</v>
      </c>
      <c r="J24" s="9">
        <f t="shared" si="16"/>
        <v>0.15691349934469201</v>
      </c>
      <c r="K24" s="9">
        <f t="shared" si="16"/>
        <v>0.15311713822931386</v>
      </c>
      <c r="L24" s="30"/>
      <c r="M24" s="31">
        <f t="shared" si="8"/>
        <v>-3.7963611153781496E-3</v>
      </c>
      <c r="N24" s="14">
        <f t="shared" si="9"/>
        <v>1.1172974085351534E-2</v>
      </c>
      <c r="O24" s="14">
        <f t="shared" si="10"/>
        <v>1.4481942511760382E-3</v>
      </c>
      <c r="P24" s="14"/>
    </row>
    <row r="25" spans="1:16" ht="12.6" customHeight="1" x14ac:dyDescent="0.2">
      <c r="A25" s="50" t="s">
        <v>29</v>
      </c>
      <c r="B25" s="55">
        <f t="shared" si="5"/>
        <v>2.8498926410306462E-3</v>
      </c>
      <c r="C25" s="55">
        <f t="shared" ref="C25:K25" si="17">C14/C$5</f>
        <v>2.2137012293947898E-3</v>
      </c>
      <c r="D25" s="55">
        <f t="shared" si="17"/>
        <v>2.3770613578963009E-3</v>
      </c>
      <c r="E25" s="55">
        <f t="shared" si="17"/>
        <v>5.2304674730304019E-4</v>
      </c>
      <c r="F25" s="55">
        <f t="shared" si="17"/>
        <v>6.2713399763082711E-4</v>
      </c>
      <c r="G25" s="55">
        <f t="shared" si="17"/>
        <v>4.0026908846283217E-3</v>
      </c>
      <c r="H25" s="55">
        <f t="shared" si="17"/>
        <v>4.6288750529712812E-3</v>
      </c>
      <c r="I25" s="55">
        <f t="shared" si="17"/>
        <v>4.38524724285761E-3</v>
      </c>
      <c r="J25" s="55">
        <f t="shared" si="17"/>
        <v>3.7680209698558323E-3</v>
      </c>
      <c r="K25" s="55">
        <f t="shared" si="17"/>
        <v>2.9293172967570736E-3</v>
      </c>
      <c r="L25" s="56"/>
      <c r="M25" s="53">
        <f t="shared" si="8"/>
        <v>-8.3870367309875869E-4</v>
      </c>
      <c r="N25" s="54">
        <f t="shared" si="9"/>
        <v>-1.0733735878712481E-3</v>
      </c>
      <c r="O25" s="54">
        <f t="shared" si="10"/>
        <v>7.9424655726427398E-5</v>
      </c>
      <c r="P25" s="54"/>
    </row>
    <row r="26" spans="1:16" ht="12.6" customHeight="1" x14ac:dyDescent="0.2">
      <c r="A26" s="7" t="s">
        <v>86</v>
      </c>
      <c r="B26" s="9">
        <f t="shared" si="5"/>
        <v>6.6367362873316421E-4</v>
      </c>
      <c r="C26" s="9">
        <f t="shared" ref="C26:K26" si="18">C15/C$5</f>
        <v>2.3718227457801321E-3</v>
      </c>
      <c r="D26" s="9">
        <f t="shared" si="18"/>
        <v>1.4113801812509286E-3</v>
      </c>
      <c r="E26" s="9">
        <f t="shared" si="18"/>
        <v>1.1114743380189604E-3</v>
      </c>
      <c r="F26" s="9">
        <f t="shared" si="18"/>
        <v>2.2994913246463661E-3</v>
      </c>
      <c r="G26" s="9">
        <f t="shared" si="18"/>
        <v>1.4463504877228388E-3</v>
      </c>
      <c r="H26" s="9">
        <f t="shared" si="18"/>
        <v>1.336506177266356E-3</v>
      </c>
      <c r="I26" s="9">
        <f t="shared" si="18"/>
        <v>4.8434074025591519E-3</v>
      </c>
      <c r="J26" s="9">
        <f t="shared" si="18"/>
        <v>3.2437745740498034E-3</v>
      </c>
      <c r="K26" s="9">
        <f t="shared" si="18"/>
        <v>4.0665816590274668E-3</v>
      </c>
      <c r="L26" s="30"/>
      <c r="M26" s="31">
        <f t="shared" si="8"/>
        <v>8.2280708497766341E-4</v>
      </c>
      <c r="N26" s="14">
        <f t="shared" si="9"/>
        <v>2.6202311713046282E-3</v>
      </c>
      <c r="O26" s="14">
        <f t="shared" si="10"/>
        <v>3.4029080302943027E-3</v>
      </c>
      <c r="P26" s="14"/>
    </row>
    <row r="27" spans="1:16" ht="12.6" customHeight="1" x14ac:dyDescent="0.2">
      <c r="A27" s="10" t="s">
        <v>149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30"/>
      <c r="M27" s="14"/>
      <c r="N27" s="14"/>
      <c r="O27" s="14"/>
      <c r="P27" s="14"/>
    </row>
    <row r="28" spans="1:16" ht="12.6" customHeight="1" x14ac:dyDescent="0.2">
      <c r="A28" s="10" t="s">
        <v>183</v>
      </c>
      <c r="B28" s="9"/>
      <c r="C28" s="9"/>
      <c r="D28" s="9"/>
      <c r="E28" s="9"/>
      <c r="F28" s="9"/>
      <c r="G28" s="9"/>
      <c r="H28" s="9"/>
      <c r="I28" s="9"/>
      <c r="J28" s="9"/>
      <c r="K28" s="44"/>
      <c r="L28" s="82"/>
      <c r="M28" s="14"/>
      <c r="N28" s="14"/>
      <c r="O28" s="14"/>
      <c r="P28" s="14"/>
    </row>
    <row r="29" spans="1:16" ht="12.6" customHeight="1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  <c r="K29" s="44"/>
      <c r="L29" s="82"/>
      <c r="M29" s="14"/>
      <c r="N29" s="14"/>
      <c r="O29" s="14"/>
      <c r="P29" s="14"/>
    </row>
    <row r="30" spans="1:16" ht="23.25" customHeight="1" x14ac:dyDescent="0.25">
      <c r="A30" s="1" t="s">
        <v>184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30"/>
      <c r="M30" s="14"/>
      <c r="N30" s="14"/>
      <c r="O30" s="14"/>
      <c r="P30" s="14"/>
    </row>
    <row r="31" spans="1:16" ht="16.899999999999999" customHeight="1" x14ac:dyDescent="0.2">
      <c r="A31" s="2" t="s">
        <v>146</v>
      </c>
      <c r="B31" s="9"/>
      <c r="C31" s="9"/>
      <c r="D31" s="9"/>
      <c r="E31" s="9"/>
      <c r="F31" s="9"/>
      <c r="G31" s="9"/>
      <c r="H31" s="9"/>
      <c r="I31" s="9"/>
      <c r="J31" s="9"/>
      <c r="K31" s="44"/>
      <c r="L31" s="82"/>
      <c r="M31" s="14"/>
      <c r="N31" s="14"/>
      <c r="O31" s="14"/>
      <c r="P31" s="14"/>
    </row>
    <row r="32" spans="1:16" ht="16.899999999999999" customHeight="1" x14ac:dyDescent="0.2">
      <c r="A32" s="45"/>
      <c r="B32" s="113" t="s">
        <v>147</v>
      </c>
      <c r="C32" s="87"/>
      <c r="D32" s="87"/>
      <c r="E32" s="86"/>
      <c r="F32" s="86"/>
      <c r="G32" s="86"/>
      <c r="H32" s="86"/>
      <c r="I32" s="87"/>
      <c r="J32" s="87"/>
      <c r="K32" s="118"/>
      <c r="L32" s="81" t="s">
        <v>151</v>
      </c>
      <c r="M32" s="3" t="s">
        <v>152</v>
      </c>
      <c r="N32" s="3" t="s">
        <v>142</v>
      </c>
      <c r="O32" s="17"/>
      <c r="P32" s="14"/>
    </row>
    <row r="33" spans="1:16" ht="22.5" x14ac:dyDescent="0.2">
      <c r="A33" s="4" t="s">
        <v>0</v>
      </c>
      <c r="B33" s="4">
        <f>B$4</f>
        <v>2017</v>
      </c>
      <c r="C33" s="4">
        <f t="shared" ref="C33:K33" si="19">C$4</f>
        <v>2018</v>
      </c>
      <c r="D33" s="4">
        <f t="shared" si="19"/>
        <v>2019</v>
      </c>
      <c r="E33" s="4">
        <f t="shared" si="19"/>
        <v>2020</v>
      </c>
      <c r="F33" s="48" t="str">
        <f t="shared" si="19"/>
        <v>2021^</v>
      </c>
      <c r="G33" s="48">
        <f t="shared" si="19"/>
        <v>2022</v>
      </c>
      <c r="H33" s="48">
        <f t="shared" si="19"/>
        <v>2023</v>
      </c>
      <c r="I33" s="48">
        <f t="shared" si="19"/>
        <v>2024</v>
      </c>
      <c r="J33" s="48">
        <f t="shared" si="19"/>
        <v>2025</v>
      </c>
      <c r="K33" s="48">
        <f t="shared" si="19"/>
        <v>2026</v>
      </c>
      <c r="L33" s="34" t="str">
        <f>L$4</f>
        <v>2025 to 2026</v>
      </c>
      <c r="M33" s="35"/>
      <c r="N33" s="27" t="str">
        <f>N$4</f>
        <v>2022-26</v>
      </c>
      <c r="O33" s="27" t="str">
        <f>O$4</f>
        <v>2017-26</v>
      </c>
      <c r="P33" s="27" t="str">
        <f>P$4</f>
        <v>10 yr trend</v>
      </c>
    </row>
    <row r="34" spans="1:16" ht="12" customHeight="1" x14ac:dyDescent="0.2">
      <c r="A34" s="5" t="s">
        <v>30</v>
      </c>
      <c r="B34" s="39">
        <v>9151</v>
      </c>
      <c r="C34" s="39">
        <v>9281</v>
      </c>
      <c r="D34" s="39">
        <v>10061</v>
      </c>
      <c r="E34" s="39">
        <v>11394</v>
      </c>
      <c r="F34" s="39">
        <v>10679</v>
      </c>
      <c r="G34" s="39">
        <v>11101</v>
      </c>
      <c r="H34" s="39">
        <v>11430</v>
      </c>
      <c r="I34" s="39">
        <v>11486</v>
      </c>
      <c r="J34" s="39">
        <v>11522</v>
      </c>
      <c r="K34" s="39">
        <v>10965</v>
      </c>
      <c r="L34" s="29">
        <f>K34-J34</f>
        <v>-557</v>
      </c>
      <c r="M34" s="31">
        <f>IFERROR((K34-J34)/J34,"n/a")</f>
        <v>-4.8342301683735461E-2</v>
      </c>
      <c r="N34" s="26">
        <f>IFERROR((K34-G34)/G34,"n/a")</f>
        <v>-1.2251148545176111E-2</v>
      </c>
      <c r="O34" s="26">
        <f>IFERROR((K34-B34)/B34,"n/a")</f>
        <v>0.19822970167194842</v>
      </c>
      <c r="P34" s="26"/>
    </row>
    <row r="35" spans="1:16" x14ac:dyDescent="0.2">
      <c r="A35" s="50" t="s">
        <v>1</v>
      </c>
      <c r="B35" s="57">
        <v>1478</v>
      </c>
      <c r="C35" s="57">
        <v>1417</v>
      </c>
      <c r="D35" s="57">
        <v>1401</v>
      </c>
      <c r="E35" s="57">
        <v>1556</v>
      </c>
      <c r="F35" s="57">
        <v>1425</v>
      </c>
      <c r="G35" s="57">
        <v>1589</v>
      </c>
      <c r="H35" s="57">
        <v>1579</v>
      </c>
      <c r="I35" s="57">
        <v>1688</v>
      </c>
      <c r="J35" s="57">
        <v>1803</v>
      </c>
      <c r="K35" s="57">
        <v>1844</v>
      </c>
      <c r="L35" s="52">
        <f t="shared" ref="L35:L44" si="20">K35-J35</f>
        <v>41</v>
      </c>
      <c r="M35" s="53">
        <f t="shared" ref="M35:M44" si="21">IFERROR((K35-J35)/J35,"n/a")</f>
        <v>2.2739877981142541E-2</v>
      </c>
      <c r="N35" s="54">
        <f>IFERROR((K35-G35)/G35,"n/a")</f>
        <v>0.16047828823159219</v>
      </c>
      <c r="O35" s="54">
        <f>IFERROR((K35-B35)/B35,"n/a")</f>
        <v>0.24763193504736131</v>
      </c>
      <c r="P35" s="54"/>
    </row>
    <row r="36" spans="1:16" x14ac:dyDescent="0.2">
      <c r="A36" s="7" t="s">
        <v>2</v>
      </c>
      <c r="B36" s="39">
        <v>936</v>
      </c>
      <c r="C36" s="39">
        <v>1403</v>
      </c>
      <c r="D36" s="39">
        <v>1913</v>
      </c>
      <c r="E36" s="39">
        <v>2200</v>
      </c>
      <c r="F36" s="39">
        <v>2532</v>
      </c>
      <c r="G36" s="39">
        <v>2532</v>
      </c>
      <c r="H36" s="39">
        <v>2855</v>
      </c>
      <c r="I36" s="39">
        <v>2793</v>
      </c>
      <c r="J36" s="39">
        <v>3189</v>
      </c>
      <c r="K36" s="39">
        <v>3077</v>
      </c>
      <c r="L36" s="28">
        <f t="shared" si="20"/>
        <v>-112</v>
      </c>
      <c r="M36" s="31">
        <f t="shared" si="21"/>
        <v>-3.5120727500783946E-2</v>
      </c>
      <c r="N36" s="14">
        <f t="shared" ref="N36:N44" si="22">IFERROR((K36-G36)/G36,"n/a")</f>
        <v>0.21524486571879936</v>
      </c>
      <c r="O36" s="14">
        <f t="shared" ref="O36:O44" si="23">IFERROR((K36-B36)/B36,"n/a")</f>
        <v>2.2873931623931623</v>
      </c>
      <c r="P36" s="14"/>
    </row>
    <row r="37" spans="1:16" x14ac:dyDescent="0.2">
      <c r="A37" s="50" t="s">
        <v>3</v>
      </c>
      <c r="B37" s="57">
        <v>1045</v>
      </c>
      <c r="C37" s="57">
        <v>1085</v>
      </c>
      <c r="D37" s="57">
        <v>938</v>
      </c>
      <c r="E37" s="57">
        <v>1188</v>
      </c>
      <c r="F37" s="57">
        <v>1012</v>
      </c>
      <c r="G37" s="57">
        <v>1211</v>
      </c>
      <c r="H37" s="57">
        <v>1361</v>
      </c>
      <c r="I37" s="57">
        <v>889</v>
      </c>
      <c r="J37" s="57">
        <v>636</v>
      </c>
      <c r="K37" s="57">
        <v>747</v>
      </c>
      <c r="L37" s="52">
        <f t="shared" si="20"/>
        <v>111</v>
      </c>
      <c r="M37" s="53">
        <f t="shared" si="21"/>
        <v>0.17452830188679244</v>
      </c>
      <c r="N37" s="54">
        <f t="shared" si="22"/>
        <v>-0.38315441783649878</v>
      </c>
      <c r="O37" s="54">
        <f t="shared" si="23"/>
        <v>-0.28516746411483251</v>
      </c>
      <c r="P37" s="54"/>
    </row>
    <row r="38" spans="1:16" x14ac:dyDescent="0.2">
      <c r="A38" s="7" t="s">
        <v>4</v>
      </c>
      <c r="B38" s="39">
        <v>299</v>
      </c>
      <c r="C38" s="39">
        <v>294</v>
      </c>
      <c r="D38" s="39">
        <v>318</v>
      </c>
      <c r="E38" s="39">
        <v>366</v>
      </c>
      <c r="F38" s="39">
        <v>353</v>
      </c>
      <c r="G38" s="39">
        <v>413</v>
      </c>
      <c r="H38" s="39">
        <v>467</v>
      </c>
      <c r="I38" s="39">
        <v>571</v>
      </c>
      <c r="J38" s="39">
        <v>363</v>
      </c>
      <c r="K38" s="39">
        <v>340</v>
      </c>
      <c r="L38" s="28">
        <f t="shared" si="20"/>
        <v>-23</v>
      </c>
      <c r="M38" s="31">
        <f t="shared" si="21"/>
        <v>-6.3360881542699726E-2</v>
      </c>
      <c r="N38" s="14">
        <f t="shared" si="22"/>
        <v>-0.17675544794188863</v>
      </c>
      <c r="O38" s="14">
        <f t="shared" si="23"/>
        <v>0.13712374581939799</v>
      </c>
      <c r="P38" s="14"/>
    </row>
    <row r="39" spans="1:16" x14ac:dyDescent="0.2">
      <c r="A39" s="50" t="s">
        <v>7</v>
      </c>
      <c r="B39" s="57">
        <v>1790</v>
      </c>
      <c r="C39" s="57">
        <v>1723</v>
      </c>
      <c r="D39" s="57">
        <v>1961</v>
      </c>
      <c r="E39" s="57">
        <v>2274</v>
      </c>
      <c r="F39" s="57">
        <v>1993</v>
      </c>
      <c r="G39" s="57">
        <v>1955</v>
      </c>
      <c r="H39" s="57">
        <v>1835</v>
      </c>
      <c r="I39" s="57">
        <v>2135</v>
      </c>
      <c r="J39" s="57">
        <v>1890</v>
      </c>
      <c r="K39" s="57">
        <v>1601</v>
      </c>
      <c r="L39" s="52">
        <f t="shared" si="20"/>
        <v>-289</v>
      </c>
      <c r="M39" s="53">
        <f t="shared" si="21"/>
        <v>-0.15291005291005291</v>
      </c>
      <c r="N39" s="54">
        <f t="shared" si="22"/>
        <v>-0.18107416879795396</v>
      </c>
      <c r="O39" s="54">
        <f t="shared" si="23"/>
        <v>-0.10558659217877095</v>
      </c>
      <c r="P39" s="54"/>
    </row>
    <row r="40" spans="1:16" x14ac:dyDescent="0.2">
      <c r="A40" s="7" t="s">
        <v>5</v>
      </c>
      <c r="B40" s="39">
        <v>880</v>
      </c>
      <c r="C40" s="39">
        <v>864</v>
      </c>
      <c r="D40" s="39">
        <v>952</v>
      </c>
      <c r="E40" s="39">
        <v>860</v>
      </c>
      <c r="F40" s="39">
        <v>775</v>
      </c>
      <c r="G40" s="39">
        <v>776</v>
      </c>
      <c r="H40" s="39">
        <v>810</v>
      </c>
      <c r="I40" s="39">
        <v>925</v>
      </c>
      <c r="J40" s="39">
        <v>919</v>
      </c>
      <c r="K40" s="39">
        <v>775</v>
      </c>
      <c r="L40" s="28">
        <f t="shared" si="20"/>
        <v>-144</v>
      </c>
      <c r="M40" s="31">
        <f t="shared" si="21"/>
        <v>-0.15669205658324264</v>
      </c>
      <c r="N40" s="14">
        <f t="shared" si="22"/>
        <v>-1.288659793814433E-3</v>
      </c>
      <c r="O40" s="14">
        <f t="shared" si="23"/>
        <v>-0.11931818181818182</v>
      </c>
      <c r="P40" s="14"/>
    </row>
    <row r="41" spans="1:16" x14ac:dyDescent="0.2">
      <c r="A41" s="50" t="s">
        <v>44</v>
      </c>
      <c r="B41" s="57">
        <v>1249</v>
      </c>
      <c r="C41" s="57">
        <v>1046</v>
      </c>
      <c r="D41" s="57">
        <v>1043</v>
      </c>
      <c r="E41" s="57">
        <v>1362</v>
      </c>
      <c r="F41" s="57">
        <v>1012</v>
      </c>
      <c r="G41" s="57">
        <v>1054</v>
      </c>
      <c r="H41" s="57">
        <v>965</v>
      </c>
      <c r="I41" s="57">
        <v>938</v>
      </c>
      <c r="J41" s="57">
        <v>941</v>
      </c>
      <c r="K41" s="57">
        <v>955</v>
      </c>
      <c r="L41" s="52">
        <f t="shared" si="20"/>
        <v>14</v>
      </c>
      <c r="M41" s="53">
        <f t="shared" si="21"/>
        <v>1.487778958554729E-2</v>
      </c>
      <c r="N41" s="54">
        <f t="shared" si="22"/>
        <v>-9.3927893738140422E-2</v>
      </c>
      <c r="O41" s="54">
        <f t="shared" si="23"/>
        <v>-0.23538831064851881</v>
      </c>
      <c r="P41" s="54"/>
    </row>
    <row r="42" spans="1:16" x14ac:dyDescent="0.2">
      <c r="A42" s="7" t="s">
        <v>8</v>
      </c>
      <c r="B42" s="39">
        <v>1412</v>
      </c>
      <c r="C42" s="39">
        <v>1391</v>
      </c>
      <c r="D42" s="39">
        <v>1477</v>
      </c>
      <c r="E42" s="39">
        <v>1560</v>
      </c>
      <c r="F42" s="39">
        <v>1537</v>
      </c>
      <c r="G42" s="39">
        <v>1496</v>
      </c>
      <c r="H42" s="39">
        <v>1461</v>
      </c>
      <c r="I42" s="39">
        <v>1423</v>
      </c>
      <c r="J42" s="39">
        <v>1679</v>
      </c>
      <c r="K42" s="39">
        <v>1518</v>
      </c>
      <c r="L42" s="28">
        <f t="shared" si="20"/>
        <v>-161</v>
      </c>
      <c r="M42" s="31">
        <f t="shared" si="21"/>
        <v>-9.5890410958904104E-2</v>
      </c>
      <c r="N42" s="14">
        <f t="shared" si="22"/>
        <v>1.4705882352941176E-2</v>
      </c>
      <c r="O42" s="14">
        <f t="shared" si="23"/>
        <v>7.5070821529745049E-2</v>
      </c>
      <c r="P42" s="14"/>
    </row>
    <row r="43" spans="1:16" ht="12.6" customHeight="1" x14ac:dyDescent="0.2">
      <c r="A43" s="50" t="s">
        <v>29</v>
      </c>
      <c r="B43" s="57">
        <v>49</v>
      </c>
      <c r="C43" s="57">
        <v>30</v>
      </c>
      <c r="D43" s="57">
        <v>44</v>
      </c>
      <c r="E43" s="57">
        <v>9</v>
      </c>
      <c r="F43" s="57">
        <v>12</v>
      </c>
      <c r="G43" s="57">
        <v>48</v>
      </c>
      <c r="H43" s="57">
        <v>72</v>
      </c>
      <c r="I43" s="57">
        <v>71</v>
      </c>
      <c r="J43" s="57">
        <v>69</v>
      </c>
      <c r="K43" s="57">
        <v>66</v>
      </c>
      <c r="L43" s="52">
        <f t="shared" si="20"/>
        <v>-3</v>
      </c>
      <c r="M43" s="53">
        <f t="shared" si="21"/>
        <v>-4.3478260869565216E-2</v>
      </c>
      <c r="N43" s="54">
        <f t="shared" si="22"/>
        <v>0.375</v>
      </c>
      <c r="O43" s="54">
        <f t="shared" si="23"/>
        <v>0.34693877551020408</v>
      </c>
      <c r="P43" s="54"/>
    </row>
    <row r="44" spans="1:16" x14ac:dyDescent="0.2">
      <c r="A44" s="7" t="s">
        <v>86</v>
      </c>
      <c r="B44" s="39">
        <v>13</v>
      </c>
      <c r="C44" s="39">
        <v>28</v>
      </c>
      <c r="D44" s="39">
        <v>14</v>
      </c>
      <c r="E44" s="39">
        <v>19</v>
      </c>
      <c r="F44" s="39">
        <v>28</v>
      </c>
      <c r="G44" s="39">
        <v>27</v>
      </c>
      <c r="H44" s="39">
        <v>25</v>
      </c>
      <c r="I44" s="39">
        <v>53</v>
      </c>
      <c r="J44" s="39">
        <v>33</v>
      </c>
      <c r="K44" s="39">
        <v>42</v>
      </c>
      <c r="L44" s="28">
        <f t="shared" si="20"/>
        <v>9</v>
      </c>
      <c r="M44" s="31">
        <f t="shared" si="21"/>
        <v>0.27272727272727271</v>
      </c>
      <c r="N44" s="14">
        <f t="shared" si="22"/>
        <v>0.55555555555555558</v>
      </c>
      <c r="O44" s="14">
        <f t="shared" si="23"/>
        <v>2.2307692307692308</v>
      </c>
      <c r="P44" s="14"/>
    </row>
    <row r="45" spans="1:16" x14ac:dyDescent="0.2">
      <c r="B45" s="8">
        <f>SUM(B46:B54)</f>
        <v>0.99857939023057596</v>
      </c>
      <c r="C45" s="8">
        <f t="shared" ref="C45" si="24">SUM(C46:C54)</f>
        <v>0.99698308371942668</v>
      </c>
      <c r="D45" s="8">
        <f t="shared" ref="D45" si="25">SUM(D46:D54)</f>
        <v>0.99860848822184678</v>
      </c>
      <c r="E45" s="8">
        <f t="shared" ref="E45" si="26">SUM(E46:E54)</f>
        <v>0.99833245567842721</v>
      </c>
      <c r="F45" s="8">
        <f t="shared" ref="F45" si="27">SUM(F46:F54)</f>
        <v>0.99737803165090366</v>
      </c>
      <c r="G45" s="8">
        <f t="shared" ref="G45" si="28">SUM(G46:G54)</f>
        <v>0.99756778668588419</v>
      </c>
      <c r="H45" s="8">
        <f t="shared" ref="H45" si="29">SUM(H46:H54)</f>
        <v>0.99781277340332442</v>
      </c>
      <c r="I45" s="8">
        <f t="shared" ref="I45" si="30">SUM(I46:I54)</f>
        <v>0.99538568692321094</v>
      </c>
      <c r="J45" s="8">
        <f t="shared" ref="J45" si="31">SUM(J46:J54)</f>
        <v>0.99713591390383627</v>
      </c>
      <c r="K45" s="8">
        <f t="shared" ref="K45" si="32">SUM(K46:K54)</f>
        <v>0.99616963064295494</v>
      </c>
      <c r="L45" s="23" t="s">
        <v>48</v>
      </c>
      <c r="M45" s="32"/>
      <c r="N45" s="17"/>
      <c r="O45" s="17"/>
      <c r="P45" s="16"/>
    </row>
    <row r="46" spans="1:16" x14ac:dyDescent="0.2">
      <c r="A46" s="50" t="s">
        <v>1</v>
      </c>
      <c r="B46" s="55">
        <f>B35/B$34</f>
        <v>0.16151240301606382</v>
      </c>
      <c r="C46" s="55">
        <f t="shared" ref="C46:K46" si="33">C35/C$34</f>
        <v>0.15267751319900874</v>
      </c>
      <c r="D46" s="55">
        <f t="shared" si="33"/>
        <v>0.13925057151376602</v>
      </c>
      <c r="E46" s="55">
        <f t="shared" si="33"/>
        <v>0.13656310338774794</v>
      </c>
      <c r="F46" s="55">
        <f t="shared" si="33"/>
        <v>0.13343946062365389</v>
      </c>
      <c r="G46" s="55">
        <f t="shared" si="33"/>
        <v>0.14314025763444735</v>
      </c>
      <c r="H46" s="55">
        <f t="shared" si="33"/>
        <v>0.13814523184601923</v>
      </c>
      <c r="I46" s="55">
        <f t="shared" si="33"/>
        <v>0.14696151837018981</v>
      </c>
      <c r="J46" s="55">
        <f t="shared" si="33"/>
        <v>0.15648324943586184</v>
      </c>
      <c r="K46" s="55">
        <f t="shared" si="33"/>
        <v>0.16817145462836297</v>
      </c>
      <c r="L46" s="56"/>
      <c r="M46" s="53">
        <f t="shared" ref="M46:M55" si="34">K46-J46</f>
        <v>1.1688205192501133E-2</v>
      </c>
      <c r="N46" s="54">
        <f>IFERROR((K46-B46),"n/a")</f>
        <v>6.659051612299155E-3</v>
      </c>
      <c r="O46" s="54">
        <f>IFERROR((K46-C46),"n/a")</f>
        <v>1.549394142935423E-2</v>
      </c>
      <c r="P46" s="54">
        <f>IFERROR((K46-D46),"n/a")</f>
        <v>2.8920883114596951E-2</v>
      </c>
    </row>
    <row r="47" spans="1:16" x14ac:dyDescent="0.2">
      <c r="A47" s="7" t="s">
        <v>2</v>
      </c>
      <c r="B47" s="9">
        <f t="shared" ref="B47:K47" si="35">B36/B$34</f>
        <v>0.10228390339853569</v>
      </c>
      <c r="C47" s="9">
        <f t="shared" si="35"/>
        <v>0.15116905505872211</v>
      </c>
      <c r="D47" s="9">
        <f t="shared" si="35"/>
        <v>0.19014014511479971</v>
      </c>
      <c r="E47" s="9">
        <f t="shared" si="35"/>
        <v>0.19308407934000352</v>
      </c>
      <c r="F47" s="9">
        <f t="shared" si="35"/>
        <v>0.23710085213971346</v>
      </c>
      <c r="G47" s="9">
        <f t="shared" si="35"/>
        <v>0.22808755967930816</v>
      </c>
      <c r="H47" s="9">
        <f t="shared" si="35"/>
        <v>0.24978127734033245</v>
      </c>
      <c r="I47" s="9">
        <f t="shared" si="35"/>
        <v>0.24316559289569911</v>
      </c>
      <c r="J47" s="9">
        <f t="shared" si="35"/>
        <v>0.27677486547474395</v>
      </c>
      <c r="K47" s="9">
        <f t="shared" si="35"/>
        <v>0.2806201550387597</v>
      </c>
      <c r="L47" s="30"/>
      <c r="M47" s="31">
        <f t="shared" si="34"/>
        <v>3.8452895640157525E-3</v>
      </c>
      <c r="N47" s="14">
        <f t="shared" ref="N47:N55" si="36">IFERROR((K47-B47),"n/a")</f>
        <v>0.17833625164022401</v>
      </c>
      <c r="O47" s="14">
        <f t="shared" ref="O47:O55" si="37">IFERROR((K47-C47),"n/a")</f>
        <v>0.12945109998003759</v>
      </c>
      <c r="P47" s="14">
        <f t="shared" ref="P47:P54" si="38">IFERROR((K47-D47),"n/a")</f>
        <v>9.0480009923959992E-2</v>
      </c>
    </row>
    <row r="48" spans="1:16" x14ac:dyDescent="0.2">
      <c r="A48" s="50" t="s">
        <v>3</v>
      </c>
      <c r="B48" s="55">
        <f t="shared" ref="B48:K48" si="39">B37/B$34</f>
        <v>0.11419516992678395</v>
      </c>
      <c r="C48" s="55">
        <f t="shared" si="39"/>
        <v>0.11690550587221205</v>
      </c>
      <c r="D48" s="55">
        <f t="shared" si="39"/>
        <v>9.3231289136268755E-2</v>
      </c>
      <c r="E48" s="55">
        <f t="shared" si="39"/>
        <v>0.10426540284360189</v>
      </c>
      <c r="F48" s="55">
        <f t="shared" si="39"/>
        <v>9.4765427474482633E-2</v>
      </c>
      <c r="G48" s="55">
        <f t="shared" si="39"/>
        <v>0.10908927123682551</v>
      </c>
      <c r="H48" s="55">
        <f t="shared" si="39"/>
        <v>0.11907261592300962</v>
      </c>
      <c r="I48" s="55">
        <f t="shared" si="39"/>
        <v>7.7398572174821517E-2</v>
      </c>
      <c r="J48" s="55">
        <f t="shared" si="39"/>
        <v>5.519875021697622E-2</v>
      </c>
      <c r="K48" s="55">
        <f t="shared" si="39"/>
        <v>6.8125854993160054E-2</v>
      </c>
      <c r="L48" s="56"/>
      <c r="M48" s="53">
        <f t="shared" si="34"/>
        <v>1.2927104776183834E-2</v>
      </c>
      <c r="N48" s="54">
        <f t="shared" si="36"/>
        <v>-4.6069314933623901E-2</v>
      </c>
      <c r="O48" s="54">
        <f t="shared" si="37"/>
        <v>-4.8779650879051992E-2</v>
      </c>
      <c r="P48" s="54">
        <f t="shared" si="38"/>
        <v>-2.5105434143108701E-2</v>
      </c>
    </row>
    <row r="49" spans="1:21" x14ac:dyDescent="0.2">
      <c r="A49" s="7" t="s">
        <v>4</v>
      </c>
      <c r="B49" s="9">
        <f t="shared" ref="B49:K49" si="40">B38/B$34</f>
        <v>3.2674024696754456E-2</v>
      </c>
      <c r="C49" s="9">
        <f t="shared" si="40"/>
        <v>3.1677620946018746E-2</v>
      </c>
      <c r="D49" s="9">
        <f t="shared" si="40"/>
        <v>3.160719610376702E-2</v>
      </c>
      <c r="E49" s="9">
        <f t="shared" si="40"/>
        <v>3.2122169562927856E-2</v>
      </c>
      <c r="F49" s="9">
        <f t="shared" si="40"/>
        <v>3.305552954396479E-2</v>
      </c>
      <c r="G49" s="9">
        <f t="shared" si="40"/>
        <v>3.7203855508512747E-2</v>
      </c>
      <c r="H49" s="9">
        <f t="shared" si="40"/>
        <v>4.085739282589676E-2</v>
      </c>
      <c r="I49" s="9">
        <f t="shared" si="40"/>
        <v>4.9712693714086716E-2</v>
      </c>
      <c r="J49" s="9">
        <f t="shared" si="40"/>
        <v>3.1504947057802463E-2</v>
      </c>
      <c r="K49" s="9">
        <f t="shared" si="40"/>
        <v>3.1007751937984496E-2</v>
      </c>
      <c r="L49" s="30"/>
      <c r="M49" s="31">
        <f t="shared" si="34"/>
        <v>-4.9719511981796694E-4</v>
      </c>
      <c r="N49" s="14">
        <f t="shared" si="36"/>
        <v>-1.6662727587699599E-3</v>
      </c>
      <c r="O49" s="14">
        <f t="shared" si="37"/>
        <v>-6.6986900803425037E-4</v>
      </c>
      <c r="P49" s="14">
        <f t="shared" si="38"/>
        <v>-5.9944416578252419E-4</v>
      </c>
    </row>
    <row r="50" spans="1:21" x14ac:dyDescent="0.2">
      <c r="A50" s="50" t="s">
        <v>7</v>
      </c>
      <c r="B50" s="55">
        <f t="shared" ref="B50:K50" si="41">B39/B$34</f>
        <v>0.19560703748224237</v>
      </c>
      <c r="C50" s="55">
        <f t="shared" si="41"/>
        <v>0.18564809826527315</v>
      </c>
      <c r="D50" s="55">
        <f t="shared" si="41"/>
        <v>0.19491104263989664</v>
      </c>
      <c r="E50" s="55">
        <f t="shared" si="41"/>
        <v>0.19957872564507637</v>
      </c>
      <c r="F50" s="55">
        <f t="shared" si="41"/>
        <v>0.18662796141960858</v>
      </c>
      <c r="G50" s="55">
        <f t="shared" si="41"/>
        <v>0.17611026033690658</v>
      </c>
      <c r="H50" s="55">
        <f t="shared" si="41"/>
        <v>0.1605424321959755</v>
      </c>
      <c r="I50" s="55">
        <f t="shared" si="41"/>
        <v>0.1858784607348076</v>
      </c>
      <c r="J50" s="55">
        <f t="shared" si="41"/>
        <v>0.16403402187120292</v>
      </c>
      <c r="K50" s="55">
        <f t="shared" si="41"/>
        <v>0.14601003191974465</v>
      </c>
      <c r="L50" s="56"/>
      <c r="M50" s="53">
        <f t="shared" si="34"/>
        <v>-1.8023989951458264E-2</v>
      </c>
      <c r="N50" s="54">
        <f t="shared" si="36"/>
        <v>-4.9597005562497715E-2</v>
      </c>
      <c r="O50" s="54">
        <f t="shared" si="37"/>
        <v>-3.9638066345528494E-2</v>
      </c>
      <c r="P50" s="54">
        <f t="shared" si="38"/>
        <v>-4.8901010720151988E-2</v>
      </c>
    </row>
    <row r="51" spans="1:21" x14ac:dyDescent="0.2">
      <c r="A51" s="7" t="s">
        <v>5</v>
      </c>
      <c r="B51" s="9">
        <f t="shared" ref="B51:K51" si="42">B40/B$34</f>
        <v>9.6164353622554918E-2</v>
      </c>
      <c r="C51" s="9">
        <f t="shared" si="42"/>
        <v>9.309341665768775E-2</v>
      </c>
      <c r="D51" s="9">
        <f t="shared" si="42"/>
        <v>9.4622800914422031E-2</v>
      </c>
      <c r="E51" s="9">
        <f t="shared" si="42"/>
        <v>7.547832192381955E-2</v>
      </c>
      <c r="F51" s="9">
        <f t="shared" si="42"/>
        <v>7.2572338233917039E-2</v>
      </c>
      <c r="G51" s="9">
        <f t="shared" si="42"/>
        <v>6.9903612287181338E-2</v>
      </c>
      <c r="H51" s="9">
        <f t="shared" si="42"/>
        <v>7.0866141732283464E-2</v>
      </c>
      <c r="I51" s="9">
        <f t="shared" si="42"/>
        <v>8.0532822566602824E-2</v>
      </c>
      <c r="J51" s="9">
        <f t="shared" si="42"/>
        <v>7.9760458253775382E-2</v>
      </c>
      <c r="K51" s="9">
        <f t="shared" si="42"/>
        <v>7.0679434564523483E-2</v>
      </c>
      <c r="L51" s="30"/>
      <c r="M51" s="31">
        <f t="shared" si="34"/>
        <v>-9.0810236892518992E-3</v>
      </c>
      <c r="N51" s="14">
        <f t="shared" si="36"/>
        <v>-2.5484919058031436E-2</v>
      </c>
      <c r="O51" s="14">
        <f t="shared" si="37"/>
        <v>-2.2413982093164267E-2</v>
      </c>
      <c r="P51" s="14">
        <f t="shared" si="38"/>
        <v>-2.3943366349898548E-2</v>
      </c>
    </row>
    <row r="52" spans="1:21" x14ac:dyDescent="0.2">
      <c r="A52" s="50" t="s">
        <v>44</v>
      </c>
      <c r="B52" s="55">
        <f t="shared" ref="B52:K52" si="43">B41/B$34</f>
        <v>0.13648781553928532</v>
      </c>
      <c r="C52" s="55">
        <f t="shared" si="43"/>
        <v>0.11270337248141364</v>
      </c>
      <c r="D52" s="55">
        <f t="shared" si="43"/>
        <v>0.10366762747241826</v>
      </c>
      <c r="E52" s="55">
        <f t="shared" si="43"/>
        <v>0.119536598209584</v>
      </c>
      <c r="F52" s="55">
        <f t="shared" si="43"/>
        <v>9.4765427474482633E-2</v>
      </c>
      <c r="G52" s="55">
        <f t="shared" si="43"/>
        <v>9.4946401225114857E-2</v>
      </c>
      <c r="H52" s="55">
        <f t="shared" si="43"/>
        <v>8.4426946631671038E-2</v>
      </c>
      <c r="I52" s="55">
        <f t="shared" si="43"/>
        <v>8.16646352080794E-2</v>
      </c>
      <c r="J52" s="55">
        <f t="shared" si="43"/>
        <v>8.1669848984551291E-2</v>
      </c>
      <c r="K52" s="55">
        <f t="shared" si="43"/>
        <v>8.7095303237574098E-2</v>
      </c>
      <c r="L52" s="56"/>
      <c r="M52" s="53">
        <f t="shared" si="34"/>
        <v>5.4254542530228073E-3</v>
      </c>
      <c r="N52" s="54">
        <f t="shared" si="36"/>
        <v>-4.9392512301711225E-2</v>
      </c>
      <c r="O52" s="54">
        <f t="shared" si="37"/>
        <v>-2.5608069243839543E-2</v>
      </c>
      <c r="P52" s="54">
        <f t="shared" si="38"/>
        <v>-1.6572324234844157E-2</v>
      </c>
    </row>
    <row r="53" spans="1:21" x14ac:dyDescent="0.2">
      <c r="A53" s="7" t="s">
        <v>8</v>
      </c>
      <c r="B53" s="9">
        <f t="shared" ref="B53:K53" si="44">B42/B$34</f>
        <v>0.15430007649437219</v>
      </c>
      <c r="C53" s="9">
        <f t="shared" si="44"/>
        <v>0.14987609093847645</v>
      </c>
      <c r="D53" s="9">
        <f t="shared" si="44"/>
        <v>0.14680449259516948</v>
      </c>
      <c r="E53" s="9">
        <f t="shared" si="44"/>
        <v>0.1369141653501843</v>
      </c>
      <c r="F53" s="9">
        <f t="shared" si="44"/>
        <v>0.14392733402003932</v>
      </c>
      <c r="G53" s="9">
        <f t="shared" si="44"/>
        <v>0.13476263399693722</v>
      </c>
      <c r="H53" s="9">
        <f t="shared" si="44"/>
        <v>0.12782152230971128</v>
      </c>
      <c r="I53" s="9">
        <f t="shared" si="44"/>
        <v>0.12388995298624413</v>
      </c>
      <c r="J53" s="9">
        <f t="shared" si="44"/>
        <v>0.14572122895330672</v>
      </c>
      <c r="K53" s="9">
        <f t="shared" si="44"/>
        <v>0.13844049247606019</v>
      </c>
      <c r="L53" s="30"/>
      <c r="M53" s="31">
        <f t="shared" si="34"/>
        <v>-7.2807364772465299E-3</v>
      </c>
      <c r="N53" s="14">
        <f t="shared" si="36"/>
        <v>-1.5859584018312001E-2</v>
      </c>
      <c r="O53" s="14">
        <f t="shared" si="37"/>
        <v>-1.1435598462416263E-2</v>
      </c>
      <c r="P53" s="14">
        <f t="shared" si="38"/>
        <v>-8.3640001191092883E-3</v>
      </c>
    </row>
    <row r="54" spans="1:21" ht="12.6" customHeight="1" x14ac:dyDescent="0.2">
      <c r="A54" s="50" t="s">
        <v>29</v>
      </c>
      <c r="B54" s="55">
        <f t="shared" ref="B54:K55" si="45">B43/B$34</f>
        <v>5.3546060539831708E-3</v>
      </c>
      <c r="C54" s="55">
        <f t="shared" si="45"/>
        <v>3.2324103006141579E-3</v>
      </c>
      <c r="D54" s="55">
        <f t="shared" si="45"/>
        <v>4.373322731338833E-3</v>
      </c>
      <c r="E54" s="55">
        <f t="shared" si="45"/>
        <v>7.8988941548183253E-4</v>
      </c>
      <c r="F54" s="55">
        <f t="shared" si="45"/>
        <v>1.1237007210412959E-3</v>
      </c>
      <c r="G54" s="55">
        <f t="shared" si="45"/>
        <v>4.3239347806503922E-3</v>
      </c>
      <c r="H54" s="55">
        <f t="shared" si="45"/>
        <v>6.2992125984251968E-3</v>
      </c>
      <c r="I54" s="55">
        <f t="shared" si="45"/>
        <v>6.1814382726797842E-3</v>
      </c>
      <c r="J54" s="55">
        <f t="shared" si="45"/>
        <v>5.9885436556153448E-3</v>
      </c>
      <c r="K54" s="55">
        <f t="shared" si="45"/>
        <v>6.0191518467852256E-3</v>
      </c>
      <c r="L54" s="56"/>
      <c r="M54" s="53">
        <f t="shared" si="34"/>
        <v>3.0608191169880818E-5</v>
      </c>
      <c r="N54" s="54">
        <f t="shared" si="36"/>
        <v>6.645457928020548E-4</v>
      </c>
      <c r="O54" s="54">
        <f t="shared" si="37"/>
        <v>2.7867415461710677E-3</v>
      </c>
      <c r="P54" s="54">
        <f t="shared" si="38"/>
        <v>1.6458291154463926E-3</v>
      </c>
    </row>
    <row r="55" spans="1:21" ht="12.6" customHeight="1" x14ac:dyDescent="0.2">
      <c r="A55" s="7" t="s">
        <v>86</v>
      </c>
      <c r="B55" s="9">
        <f t="shared" si="45"/>
        <v>1.4206097694241067E-3</v>
      </c>
      <c r="C55" s="9">
        <f t="shared" si="45"/>
        <v>3.0169162805732141E-3</v>
      </c>
      <c r="D55" s="9">
        <f t="shared" si="45"/>
        <v>1.3915117781532651E-3</v>
      </c>
      <c r="E55" s="9">
        <f t="shared" si="45"/>
        <v>1.6675443215727575E-3</v>
      </c>
      <c r="F55" s="9">
        <f t="shared" si="45"/>
        <v>2.6219683490963574E-3</v>
      </c>
      <c r="G55" s="9">
        <f t="shared" si="45"/>
        <v>2.4322133141158452E-3</v>
      </c>
      <c r="H55" s="9">
        <f t="shared" si="45"/>
        <v>2.1872265966754157E-3</v>
      </c>
      <c r="I55" s="9">
        <f t="shared" si="45"/>
        <v>4.6143130767891342E-3</v>
      </c>
      <c r="J55" s="9">
        <f t="shared" si="45"/>
        <v>2.8640860961638604E-3</v>
      </c>
      <c r="K55" s="9">
        <f t="shared" si="45"/>
        <v>3.8303693570451436E-3</v>
      </c>
      <c r="L55" s="30"/>
      <c r="M55" s="31">
        <f t="shared" si="34"/>
        <v>9.6628326088128323E-4</v>
      </c>
      <c r="N55" s="14">
        <f t="shared" si="36"/>
        <v>2.4097595876210369E-3</v>
      </c>
      <c r="O55" s="14">
        <f t="shared" si="37"/>
        <v>8.1345307647192949E-4</v>
      </c>
      <c r="P55" s="14">
        <f>IFERROR((K55-D55),"n/a")</f>
        <v>2.4388575788918784E-3</v>
      </c>
    </row>
    <row r="56" spans="1:21" ht="12.6" customHeight="1" x14ac:dyDescent="0.2">
      <c r="A56" s="10" t="s">
        <v>148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14"/>
      <c r="N56" s="6"/>
      <c r="O56" s="6"/>
      <c r="P56" s="14"/>
    </row>
    <row r="57" spans="1:21" ht="12.6" customHeight="1" x14ac:dyDescent="0.2">
      <c r="A57" s="10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14"/>
      <c r="N57" s="6"/>
      <c r="O57" s="6"/>
      <c r="P57" s="14"/>
    </row>
    <row r="58" spans="1:21" ht="21" x14ac:dyDescent="0.25">
      <c r="A58" s="1" t="s">
        <v>179</v>
      </c>
    </row>
    <row r="59" spans="1:21" ht="12.6" customHeight="1" x14ac:dyDescent="0.2">
      <c r="A59" s="2"/>
      <c r="B59" s="114" t="s">
        <v>147</v>
      </c>
      <c r="C59" s="88"/>
      <c r="D59" s="88"/>
      <c r="E59" s="88"/>
      <c r="F59" s="88"/>
      <c r="G59" s="88"/>
      <c r="H59" s="88"/>
      <c r="I59" s="88"/>
      <c r="J59" s="88"/>
      <c r="K59" s="88"/>
      <c r="L59" s="81" t="s">
        <v>151</v>
      </c>
      <c r="M59" s="3" t="s">
        <v>152</v>
      </c>
      <c r="N59" s="3" t="s">
        <v>142</v>
      </c>
      <c r="O59" s="17"/>
      <c r="P59" s="3"/>
      <c r="Q59" s="5"/>
    </row>
    <row r="60" spans="1:21" ht="22.5" x14ac:dyDescent="0.2">
      <c r="A60" s="4" t="s">
        <v>0</v>
      </c>
      <c r="B60" s="4">
        <f>B$4</f>
        <v>2017</v>
      </c>
      <c r="C60" s="4">
        <f t="shared" ref="C60:K60" si="46">C$4</f>
        <v>2018</v>
      </c>
      <c r="D60" s="4">
        <f t="shared" si="46"/>
        <v>2019</v>
      </c>
      <c r="E60" s="4">
        <f t="shared" si="46"/>
        <v>2020</v>
      </c>
      <c r="F60" s="48" t="str">
        <f t="shared" si="46"/>
        <v>2021^</v>
      </c>
      <c r="G60" s="48">
        <f t="shared" si="46"/>
        <v>2022</v>
      </c>
      <c r="H60" s="48">
        <f t="shared" si="46"/>
        <v>2023</v>
      </c>
      <c r="I60" s="48">
        <f t="shared" si="46"/>
        <v>2024</v>
      </c>
      <c r="J60" s="48">
        <f t="shared" si="46"/>
        <v>2025</v>
      </c>
      <c r="K60" s="48">
        <f t="shared" si="46"/>
        <v>2026</v>
      </c>
      <c r="L60" s="34" t="str">
        <f>L$4</f>
        <v>2025 to 2026</v>
      </c>
      <c r="M60" s="35"/>
      <c r="N60" s="27" t="str">
        <f>N$4</f>
        <v>2022-26</v>
      </c>
      <c r="O60" s="27" t="str">
        <f>O$4</f>
        <v>2017-26</v>
      </c>
      <c r="P60" s="27" t="str">
        <f>P$4</f>
        <v>10 yr trend</v>
      </c>
      <c r="U60" s="5"/>
    </row>
    <row r="61" spans="1:21" x14ac:dyDescent="0.2">
      <c r="A61" s="5" t="s">
        <v>34</v>
      </c>
      <c r="B61" s="39">
        <v>4269.25</v>
      </c>
      <c r="C61" s="39">
        <v>4216.17</v>
      </c>
      <c r="D61" s="39">
        <v>4487.25</v>
      </c>
      <c r="E61" s="39">
        <v>5098.42</v>
      </c>
      <c r="F61" s="39">
        <v>4783.67</v>
      </c>
      <c r="G61" s="39">
        <v>4954.92</v>
      </c>
      <c r="H61" s="39">
        <v>5112.92</v>
      </c>
      <c r="I61" s="39">
        <v>5092.87</v>
      </c>
      <c r="J61" s="39">
        <v>5086.63</v>
      </c>
      <c r="K61" s="39">
        <v>4836.17</v>
      </c>
      <c r="L61" s="29">
        <f t="shared" ref="L61:L71" si="47">K61-J61</f>
        <v>-250.46000000000004</v>
      </c>
      <c r="M61" s="31">
        <f t="shared" ref="M61:M71" si="48">IFERROR((K61-J61)/J61,"n/a")</f>
        <v>-4.9238887043091407E-2</v>
      </c>
      <c r="N61" s="26">
        <f>IFERROR((K61-G61)/G61,"n/a")</f>
        <v>-2.3966078160696843E-2</v>
      </c>
      <c r="O61" s="26">
        <f>IFERROR((K61-B61)/B61,"n/a")</f>
        <v>0.13279147391227969</v>
      </c>
      <c r="P61" s="26"/>
    </row>
    <row r="62" spans="1:21" x14ac:dyDescent="0.2">
      <c r="A62" s="50" t="s">
        <v>1</v>
      </c>
      <c r="B62" s="57">
        <v>706.33</v>
      </c>
      <c r="C62" s="57">
        <v>639.16999999999996</v>
      </c>
      <c r="D62" s="57">
        <v>618.83000000000004</v>
      </c>
      <c r="E62" s="57">
        <v>700.5</v>
      </c>
      <c r="F62" s="57">
        <v>650.16999999999996</v>
      </c>
      <c r="G62" s="57">
        <v>731.67</v>
      </c>
      <c r="H62" s="57">
        <v>739.92</v>
      </c>
      <c r="I62" s="57">
        <v>789.67</v>
      </c>
      <c r="J62" s="57">
        <v>831.33</v>
      </c>
      <c r="K62" s="57">
        <v>843.5</v>
      </c>
      <c r="L62" s="52">
        <f t="shared" si="47"/>
        <v>12.169999999999959</v>
      </c>
      <c r="M62" s="53">
        <f t="shared" si="48"/>
        <v>1.4639192619056161E-2</v>
      </c>
      <c r="N62" s="54">
        <f>IFERROR((K62-G62)/G62,"n/a")</f>
        <v>0.15284212828187577</v>
      </c>
      <c r="O62" s="54">
        <f>IFERROR((K62-B62)/B62,"n/a")</f>
        <v>0.19420101085894689</v>
      </c>
      <c r="P62" s="54"/>
    </row>
    <row r="63" spans="1:21" x14ac:dyDescent="0.2">
      <c r="A63" s="7" t="s">
        <v>2</v>
      </c>
      <c r="B63" s="39">
        <v>425.5</v>
      </c>
      <c r="C63" s="39">
        <v>588.75</v>
      </c>
      <c r="D63" s="39">
        <v>784.25</v>
      </c>
      <c r="E63" s="39">
        <v>908</v>
      </c>
      <c r="F63" s="39">
        <v>1042.25</v>
      </c>
      <c r="G63" s="39">
        <v>1011.75</v>
      </c>
      <c r="H63" s="39">
        <v>1129.83</v>
      </c>
      <c r="I63" s="39">
        <v>1137.25</v>
      </c>
      <c r="J63" s="39">
        <v>1316.5</v>
      </c>
      <c r="K63" s="39">
        <v>1249.75</v>
      </c>
      <c r="L63" s="28">
        <f t="shared" si="47"/>
        <v>-66.75</v>
      </c>
      <c r="M63" s="31">
        <f t="shared" si="48"/>
        <v>-5.0702620584884166E-2</v>
      </c>
      <c r="N63" s="14">
        <f t="shared" ref="N63:N71" si="49">IFERROR((K63-G63)/G63,"n/a")</f>
        <v>0.23523597726711143</v>
      </c>
      <c r="O63" s="14">
        <f t="shared" ref="O63:O70" si="50">IFERROR((K63-B63)/B63,"n/a")</f>
        <v>1.937132784958872</v>
      </c>
      <c r="P63" s="14"/>
    </row>
    <row r="64" spans="1:21" x14ac:dyDescent="0.2">
      <c r="A64" s="50" t="s">
        <v>3</v>
      </c>
      <c r="B64" s="57">
        <v>400.67</v>
      </c>
      <c r="C64" s="57">
        <v>391.42</v>
      </c>
      <c r="D64" s="57">
        <v>326.42</v>
      </c>
      <c r="E64" s="57">
        <v>449.92</v>
      </c>
      <c r="F64" s="57">
        <v>385.17</v>
      </c>
      <c r="G64" s="57">
        <v>471</v>
      </c>
      <c r="H64" s="57">
        <v>563.58000000000004</v>
      </c>
      <c r="I64" s="57">
        <v>322.58</v>
      </c>
      <c r="J64" s="57">
        <v>227.75</v>
      </c>
      <c r="K64" s="57">
        <v>247.83</v>
      </c>
      <c r="L64" s="52">
        <f t="shared" si="47"/>
        <v>20.080000000000013</v>
      </c>
      <c r="M64" s="53">
        <f t="shared" si="48"/>
        <v>8.8166849615806855E-2</v>
      </c>
      <c r="N64" s="54">
        <f t="shared" si="49"/>
        <v>-0.47382165605095539</v>
      </c>
      <c r="O64" s="54">
        <f t="shared" si="50"/>
        <v>-0.38146105273666608</v>
      </c>
      <c r="P64" s="54"/>
    </row>
    <row r="65" spans="1:16" x14ac:dyDescent="0.2">
      <c r="A65" s="7" t="s">
        <v>4</v>
      </c>
      <c r="B65" s="39">
        <v>131.5</v>
      </c>
      <c r="C65" s="39">
        <v>133.66999999999999</v>
      </c>
      <c r="D65" s="39">
        <v>134.5</v>
      </c>
      <c r="E65" s="39">
        <v>160.66999999999999</v>
      </c>
      <c r="F65" s="39">
        <v>161.66999999999999</v>
      </c>
      <c r="G65" s="39">
        <v>183</v>
      </c>
      <c r="H65" s="39">
        <v>209.33</v>
      </c>
      <c r="I65" s="39">
        <v>255.5</v>
      </c>
      <c r="J65" s="39">
        <v>175.67</v>
      </c>
      <c r="K65" s="39">
        <v>158.5</v>
      </c>
      <c r="L65" s="28">
        <f t="shared" si="47"/>
        <v>-17.169999999999987</v>
      </c>
      <c r="M65" s="31">
        <f t="shared" si="48"/>
        <v>-9.7740080833380705E-2</v>
      </c>
      <c r="N65" s="14">
        <f t="shared" si="49"/>
        <v>-0.13387978142076504</v>
      </c>
      <c r="O65" s="14">
        <f t="shared" si="50"/>
        <v>0.20532319391634982</v>
      </c>
      <c r="P65" s="14"/>
    </row>
    <row r="66" spans="1:16" x14ac:dyDescent="0.2">
      <c r="A66" s="50" t="s">
        <v>7</v>
      </c>
      <c r="B66" s="57">
        <v>876</v>
      </c>
      <c r="C66" s="57">
        <v>862.17</v>
      </c>
      <c r="D66" s="57">
        <v>930.42</v>
      </c>
      <c r="E66" s="57">
        <v>987.5</v>
      </c>
      <c r="F66" s="57">
        <v>899</v>
      </c>
      <c r="G66" s="57">
        <v>873.08</v>
      </c>
      <c r="H66" s="57">
        <v>831.33</v>
      </c>
      <c r="I66" s="57">
        <v>906.67</v>
      </c>
      <c r="J66" s="57">
        <v>801.42</v>
      </c>
      <c r="K66" s="57">
        <v>712.25</v>
      </c>
      <c r="L66" s="52">
        <f t="shared" si="47"/>
        <v>-89.169999999999959</v>
      </c>
      <c r="M66" s="53">
        <f t="shared" si="48"/>
        <v>-0.11126500461680512</v>
      </c>
      <c r="N66" s="54">
        <f t="shared" si="49"/>
        <v>-0.18420992348925647</v>
      </c>
      <c r="O66" s="54">
        <f t="shared" si="50"/>
        <v>-0.18692922374429224</v>
      </c>
      <c r="P66" s="54"/>
    </row>
    <row r="67" spans="1:16" x14ac:dyDescent="0.2">
      <c r="A67" s="7" t="s">
        <v>5</v>
      </c>
      <c r="B67" s="39">
        <v>421.08</v>
      </c>
      <c r="C67" s="39">
        <v>412.33</v>
      </c>
      <c r="D67" s="39">
        <v>439.83</v>
      </c>
      <c r="E67" s="39">
        <v>444</v>
      </c>
      <c r="F67" s="39">
        <v>387.92</v>
      </c>
      <c r="G67" s="39">
        <v>392.92</v>
      </c>
      <c r="H67" s="39">
        <v>400</v>
      </c>
      <c r="I67" s="39">
        <v>460.46</v>
      </c>
      <c r="J67" s="39">
        <v>437.79</v>
      </c>
      <c r="K67" s="39">
        <v>388.58</v>
      </c>
      <c r="L67" s="28">
        <f t="shared" si="47"/>
        <v>-49.210000000000036</v>
      </c>
      <c r="M67" s="31">
        <f t="shared" si="48"/>
        <v>-0.11240549121725035</v>
      </c>
      <c r="N67" s="14">
        <f t="shared" si="49"/>
        <v>-1.1045505446401383E-2</v>
      </c>
      <c r="O67" s="14">
        <f t="shared" si="50"/>
        <v>-7.7182483138595992E-2</v>
      </c>
      <c r="P67" s="14"/>
    </row>
    <row r="68" spans="1:16" x14ac:dyDescent="0.2">
      <c r="A68" s="50" t="s">
        <v>44</v>
      </c>
      <c r="B68" s="57">
        <v>645.66999999999996</v>
      </c>
      <c r="C68" s="57">
        <v>534.5</v>
      </c>
      <c r="D68" s="57">
        <v>535.33000000000004</v>
      </c>
      <c r="E68" s="57">
        <v>697.17</v>
      </c>
      <c r="F68" s="57">
        <v>522.16999999999996</v>
      </c>
      <c r="G68" s="57">
        <v>561.16999999999996</v>
      </c>
      <c r="H68" s="57">
        <v>504.5</v>
      </c>
      <c r="I68" s="57">
        <v>488.33</v>
      </c>
      <c r="J68" s="57">
        <v>462.33</v>
      </c>
      <c r="K68" s="57">
        <v>461.5</v>
      </c>
      <c r="L68" s="52">
        <f t="shared" si="47"/>
        <v>-0.82999999999998408</v>
      </c>
      <c r="M68" s="53">
        <f t="shared" si="48"/>
        <v>-1.7952544719139665E-3</v>
      </c>
      <c r="N68" s="54">
        <f t="shared" si="49"/>
        <v>-0.17761106260135068</v>
      </c>
      <c r="O68" s="54">
        <f t="shared" si="50"/>
        <v>-0.28523858937227992</v>
      </c>
      <c r="P68" s="54"/>
    </row>
    <row r="69" spans="1:16" x14ac:dyDescent="0.2">
      <c r="A69" s="7" t="s">
        <v>8</v>
      </c>
      <c r="B69" s="39">
        <v>647.5</v>
      </c>
      <c r="C69" s="39">
        <v>634.83000000000004</v>
      </c>
      <c r="D69" s="39">
        <v>700.67</v>
      </c>
      <c r="E69" s="39">
        <v>742.33</v>
      </c>
      <c r="F69" s="39">
        <v>721.33</v>
      </c>
      <c r="G69" s="39">
        <v>703.33</v>
      </c>
      <c r="H69" s="39">
        <v>704</v>
      </c>
      <c r="I69" s="39">
        <v>685.5</v>
      </c>
      <c r="J69" s="39">
        <v>798.17</v>
      </c>
      <c r="K69" s="39">
        <v>740.42</v>
      </c>
      <c r="L69" s="28">
        <f t="shared" si="47"/>
        <v>-57.75</v>
      </c>
      <c r="M69" s="31">
        <f t="shared" si="48"/>
        <v>-7.235300750466693E-2</v>
      </c>
      <c r="N69" s="14">
        <f t="shared" si="49"/>
        <v>5.2734847084583217E-2</v>
      </c>
      <c r="O69" s="14">
        <f t="shared" si="50"/>
        <v>0.14350579150579143</v>
      </c>
      <c r="P69" s="14"/>
    </row>
    <row r="70" spans="1:16" ht="12.6" customHeight="1" x14ac:dyDescent="0.2">
      <c r="A70" s="50" t="s">
        <v>84</v>
      </c>
      <c r="B70" s="57">
        <v>12.17</v>
      </c>
      <c r="C70" s="57">
        <v>9.33</v>
      </c>
      <c r="D70" s="57">
        <v>10.67</v>
      </c>
      <c r="E70" s="57">
        <v>2.67</v>
      </c>
      <c r="F70" s="57">
        <v>3</v>
      </c>
      <c r="G70" s="57">
        <v>19.829999999999998</v>
      </c>
      <c r="H70" s="57">
        <v>23.67</v>
      </c>
      <c r="I70" s="57">
        <v>22.33</v>
      </c>
      <c r="J70" s="57">
        <v>19.170000000000002</v>
      </c>
      <c r="K70" s="57">
        <v>14.17</v>
      </c>
      <c r="L70" s="52">
        <f t="shared" si="47"/>
        <v>-5.0000000000000018</v>
      </c>
      <c r="M70" s="53">
        <f t="shared" si="48"/>
        <v>-0.26082420448617638</v>
      </c>
      <c r="N70" s="54">
        <f t="shared" si="49"/>
        <v>-0.28542612203731715</v>
      </c>
      <c r="O70" s="54">
        <f t="shared" si="50"/>
        <v>0.16433853738701726</v>
      </c>
      <c r="P70" s="54"/>
    </row>
    <row r="71" spans="1:16" ht="12.6" customHeight="1" x14ac:dyDescent="0.2">
      <c r="A71" s="7" t="s">
        <v>99</v>
      </c>
      <c r="B71" s="39">
        <v>2.83</v>
      </c>
      <c r="C71" s="39">
        <v>10</v>
      </c>
      <c r="D71" s="39">
        <v>6.33</v>
      </c>
      <c r="E71" s="39">
        <v>5.67</v>
      </c>
      <c r="F71" s="39">
        <v>11</v>
      </c>
      <c r="G71" s="39">
        <v>7.17</v>
      </c>
      <c r="H71" s="39">
        <v>6.75</v>
      </c>
      <c r="I71" s="39">
        <v>24.58</v>
      </c>
      <c r="J71" s="39">
        <v>16.5</v>
      </c>
      <c r="K71" s="39">
        <v>19.670000000000002</v>
      </c>
      <c r="L71" s="28">
        <f t="shared" si="47"/>
        <v>3.1700000000000017</v>
      </c>
      <c r="M71" s="31">
        <f t="shared" si="48"/>
        <v>0.19212121212121222</v>
      </c>
      <c r="N71" s="14">
        <f t="shared" si="49"/>
        <v>1.7433751743375177</v>
      </c>
      <c r="O71" s="14">
        <f>IFERROR((K71-B71)/B71,"n/a")</f>
        <v>5.9505300353356905</v>
      </c>
      <c r="P71" s="14"/>
    </row>
    <row r="72" spans="1:16" x14ac:dyDescent="0.2">
      <c r="B72" s="8">
        <f>SUM(B73:B81)</f>
        <v>0.99933712010306264</v>
      </c>
      <c r="C72" s="8">
        <f t="shared" ref="C72:K72" si="51">SUM(C73:C81)</f>
        <v>0.99762817912939938</v>
      </c>
      <c r="D72" s="8">
        <f t="shared" si="51"/>
        <v>0.9985893364532844</v>
      </c>
      <c r="E72" s="8">
        <f t="shared" si="51"/>
        <v>0.99888985215027404</v>
      </c>
      <c r="F72" s="8">
        <f t="shared" si="51"/>
        <v>0.99770260072287598</v>
      </c>
      <c r="G72" s="8">
        <f t="shared" si="51"/>
        <v>0.99855295342810768</v>
      </c>
      <c r="H72" s="8">
        <f t="shared" si="51"/>
        <v>0.99867785922721264</v>
      </c>
      <c r="I72" s="8">
        <f t="shared" si="51"/>
        <v>0.99517364472291647</v>
      </c>
      <c r="J72" s="8">
        <f t="shared" si="51"/>
        <v>0.9967562020433961</v>
      </c>
      <c r="K72" s="8">
        <f t="shared" si="51"/>
        <v>0.99593273189321296</v>
      </c>
      <c r="L72" s="23" t="s">
        <v>48</v>
      </c>
      <c r="M72" s="32"/>
      <c r="N72" s="17"/>
      <c r="O72" s="17"/>
      <c r="P72" s="16"/>
    </row>
    <row r="73" spans="1:16" x14ac:dyDescent="0.2">
      <c r="A73" s="50" t="s">
        <v>1</v>
      </c>
      <c r="B73" s="55">
        <f>B62/B$61</f>
        <v>0.16544592141476841</v>
      </c>
      <c r="C73" s="55">
        <f t="shared" ref="C73:K73" si="52">C62/C$61</f>
        <v>0.15159967458617654</v>
      </c>
      <c r="D73" s="55">
        <f t="shared" si="52"/>
        <v>0.13790851858042233</v>
      </c>
      <c r="E73" s="55">
        <f t="shared" si="52"/>
        <v>0.13739550684329654</v>
      </c>
      <c r="F73" s="55">
        <f t="shared" si="52"/>
        <v>0.13591447570589107</v>
      </c>
      <c r="G73" s="55">
        <f t="shared" si="52"/>
        <v>0.14766535080283838</v>
      </c>
      <c r="H73" s="55">
        <f t="shared" si="52"/>
        <v>0.14471573973385071</v>
      </c>
      <c r="I73" s="55">
        <f t="shared" si="52"/>
        <v>0.15505402651157402</v>
      </c>
      <c r="J73" s="55">
        <f t="shared" si="52"/>
        <v>0.16343433668263666</v>
      </c>
      <c r="K73" s="55">
        <f t="shared" si="52"/>
        <v>0.17441487788890794</v>
      </c>
      <c r="L73" s="56"/>
      <c r="M73" s="53">
        <f t="shared" ref="M73:M82" si="53">K73-J73</f>
        <v>1.0980541206271288E-2</v>
      </c>
      <c r="N73" s="54">
        <f>IFERROR((K73-G73),"n/a")</f>
        <v>2.6749527086069563E-2</v>
      </c>
      <c r="O73" s="54">
        <f>IFERROR((K73-B73),"n/a")</f>
        <v>8.9689564741395333E-3</v>
      </c>
      <c r="P73" s="54"/>
    </row>
    <row r="74" spans="1:16" x14ac:dyDescent="0.2">
      <c r="A74" s="7" t="s">
        <v>2</v>
      </c>
      <c r="B74" s="9">
        <f t="shared" ref="B74:K74" si="54">B63/B$61</f>
        <v>9.9666217719740005E-2</v>
      </c>
      <c r="C74" s="9">
        <f t="shared" si="54"/>
        <v>0.13964095375660848</v>
      </c>
      <c r="D74" s="9">
        <f t="shared" si="54"/>
        <v>0.1747729678533623</v>
      </c>
      <c r="E74" s="9">
        <f t="shared" si="54"/>
        <v>0.17809439002671415</v>
      </c>
      <c r="F74" s="9">
        <f t="shared" si="54"/>
        <v>0.21787665119040403</v>
      </c>
      <c r="G74" s="9">
        <f t="shared" si="54"/>
        <v>0.20419098592913709</v>
      </c>
      <c r="H74" s="9">
        <f t="shared" si="54"/>
        <v>0.22097548954413523</v>
      </c>
      <c r="I74" s="9">
        <f t="shared" si="54"/>
        <v>0.22330238156481513</v>
      </c>
      <c r="J74" s="9">
        <f t="shared" si="54"/>
        <v>0.25881575817387936</v>
      </c>
      <c r="K74" s="9">
        <f t="shared" si="54"/>
        <v>0.25841730129420593</v>
      </c>
      <c r="L74" s="30"/>
      <c r="M74" s="31">
        <f t="shared" si="53"/>
        <v>-3.9845687967343668E-4</v>
      </c>
      <c r="N74" s="14">
        <f t="shared" ref="N74:N82" si="55">IFERROR((K74-G74),"n/a")</f>
        <v>5.4226315365068833E-2</v>
      </c>
      <c r="O74" s="14">
        <f t="shared" ref="O74:O82" si="56">IFERROR((K74-B74),"n/a")</f>
        <v>0.15875108357446593</v>
      </c>
      <c r="P74" s="14"/>
    </row>
    <row r="75" spans="1:16" x14ac:dyDescent="0.2">
      <c r="A75" s="50" t="s">
        <v>3</v>
      </c>
      <c r="B75" s="55">
        <f t="shared" ref="B75:K75" si="57">B64/B$61</f>
        <v>9.3850207881946479E-2</v>
      </c>
      <c r="C75" s="55">
        <f t="shared" si="57"/>
        <v>9.2837812517047466E-2</v>
      </c>
      <c r="D75" s="55">
        <f t="shared" si="57"/>
        <v>7.2743885453228602E-2</v>
      </c>
      <c r="E75" s="55">
        <f t="shared" si="57"/>
        <v>8.8246947093413255E-2</v>
      </c>
      <c r="F75" s="55">
        <f t="shared" si="57"/>
        <v>8.0517677849851685E-2</v>
      </c>
      <c r="G75" s="55">
        <f t="shared" si="57"/>
        <v>9.5057034220532313E-2</v>
      </c>
      <c r="H75" s="55">
        <f t="shared" si="57"/>
        <v>0.11022664152773758</v>
      </c>
      <c r="I75" s="55">
        <f t="shared" si="57"/>
        <v>6.3339531541154598E-2</v>
      </c>
      <c r="J75" s="55">
        <f t="shared" si="57"/>
        <v>4.4774241491911143E-2</v>
      </c>
      <c r="K75" s="55">
        <f t="shared" si="57"/>
        <v>5.1245096843163085E-2</v>
      </c>
      <c r="L75" s="56"/>
      <c r="M75" s="53">
        <f t="shared" si="53"/>
        <v>6.4708553512519418E-3</v>
      </c>
      <c r="N75" s="54">
        <f t="shared" si="55"/>
        <v>-4.3811937377369228E-2</v>
      </c>
      <c r="O75" s="54">
        <f t="shared" si="56"/>
        <v>-4.2605111038783394E-2</v>
      </c>
      <c r="P75" s="54"/>
    </row>
    <row r="76" spans="1:16" x14ac:dyDescent="0.2">
      <c r="A76" s="7" t="s">
        <v>4</v>
      </c>
      <c r="B76" s="9">
        <f t="shared" ref="B76:K76" si="58">B65/B$61</f>
        <v>3.0801663055571821E-2</v>
      </c>
      <c r="C76" s="9">
        <f t="shared" si="58"/>
        <v>3.1704129577317802E-2</v>
      </c>
      <c r="D76" s="9">
        <f t="shared" si="58"/>
        <v>2.9973814697197617E-2</v>
      </c>
      <c r="E76" s="9">
        <f t="shared" si="58"/>
        <v>3.1513684631709428E-2</v>
      </c>
      <c r="F76" s="9">
        <f t="shared" si="58"/>
        <v>3.379622758258826E-2</v>
      </c>
      <c r="G76" s="9">
        <f t="shared" si="58"/>
        <v>3.693298781816861E-2</v>
      </c>
      <c r="H76" s="9">
        <f t="shared" si="58"/>
        <v>4.0941379876860973E-2</v>
      </c>
      <c r="I76" s="9">
        <f t="shared" si="58"/>
        <v>5.0168176293524082E-2</v>
      </c>
      <c r="J76" s="9">
        <f t="shared" si="58"/>
        <v>3.4535635577975982E-2</v>
      </c>
      <c r="K76" s="9">
        <f t="shared" si="58"/>
        <v>3.2773868577820879E-2</v>
      </c>
      <c r="L76" s="30"/>
      <c r="M76" s="31">
        <f t="shared" si="53"/>
        <v>-1.7617670001551025E-3</v>
      </c>
      <c r="N76" s="14">
        <f t="shared" si="55"/>
        <v>-4.1591192403477306E-3</v>
      </c>
      <c r="O76" s="14">
        <f t="shared" si="56"/>
        <v>1.9722055222490577E-3</v>
      </c>
      <c r="P76" s="14"/>
    </row>
    <row r="77" spans="1:16" x14ac:dyDescent="0.2">
      <c r="A77" s="50" t="s">
        <v>7</v>
      </c>
      <c r="B77" s="55">
        <f t="shared" ref="B77:K77" si="59">B66/B$61</f>
        <v>0.2051882649177256</v>
      </c>
      <c r="C77" s="55">
        <f t="shared" si="59"/>
        <v>0.20449128000056924</v>
      </c>
      <c r="D77" s="55">
        <f t="shared" si="59"/>
        <v>0.20734748453952864</v>
      </c>
      <c r="E77" s="55">
        <f t="shared" si="59"/>
        <v>0.19368745611385488</v>
      </c>
      <c r="F77" s="55">
        <f t="shared" si="59"/>
        <v>0.18793102367011102</v>
      </c>
      <c r="G77" s="55">
        <f t="shared" si="59"/>
        <v>0.1762046612256101</v>
      </c>
      <c r="H77" s="55">
        <f t="shared" si="59"/>
        <v>0.16259397760966338</v>
      </c>
      <c r="I77" s="55">
        <f t="shared" si="59"/>
        <v>0.17802732054813886</v>
      </c>
      <c r="J77" s="55">
        <f t="shared" si="59"/>
        <v>0.15755421565948377</v>
      </c>
      <c r="K77" s="55">
        <f t="shared" si="59"/>
        <v>0.14727563340411937</v>
      </c>
      <c r="L77" s="56"/>
      <c r="M77" s="53">
        <f t="shared" si="53"/>
        <v>-1.0278582255364405E-2</v>
      </c>
      <c r="N77" s="54">
        <f t="shared" si="55"/>
        <v>-2.8929027821490733E-2</v>
      </c>
      <c r="O77" s="54">
        <f t="shared" si="56"/>
        <v>-5.7912631513606233E-2</v>
      </c>
      <c r="P77" s="54"/>
    </row>
    <row r="78" spans="1:16" x14ac:dyDescent="0.2">
      <c r="A78" s="7" t="s">
        <v>5</v>
      </c>
      <c r="B78" s="9">
        <f t="shared" ref="B78:K78" si="60">B67/B$61</f>
        <v>9.8630907067986176E-2</v>
      </c>
      <c r="C78" s="9">
        <f t="shared" si="60"/>
        <v>9.7797289957473249E-2</v>
      </c>
      <c r="D78" s="9">
        <f t="shared" si="60"/>
        <v>9.8017716864449267E-2</v>
      </c>
      <c r="E78" s="9">
        <f t="shared" si="60"/>
        <v>8.708580305271045E-2</v>
      </c>
      <c r="F78" s="9">
        <f t="shared" si="60"/>
        <v>8.1092550280433232E-2</v>
      </c>
      <c r="G78" s="9">
        <f t="shared" si="60"/>
        <v>7.9298959418113713E-2</v>
      </c>
      <c r="H78" s="9">
        <f t="shared" si="60"/>
        <v>7.8233181821737871E-2</v>
      </c>
      <c r="I78" s="9">
        <f t="shared" si="60"/>
        <v>9.0412674975014082E-2</v>
      </c>
      <c r="J78" s="9">
        <f t="shared" si="60"/>
        <v>8.6066806510400801E-2</v>
      </c>
      <c r="K78" s="9">
        <f t="shared" si="60"/>
        <v>8.034870569066016E-2</v>
      </c>
      <c r="L78" s="30"/>
      <c r="M78" s="31">
        <f t="shared" si="53"/>
        <v>-5.7181008197406402E-3</v>
      </c>
      <c r="N78" s="14">
        <f t="shared" si="55"/>
        <v>1.0497462725464479E-3</v>
      </c>
      <c r="O78" s="14">
        <f t="shared" si="56"/>
        <v>-1.8282201377326016E-2</v>
      </c>
      <c r="P78" s="14"/>
    </row>
    <row r="79" spans="1:16" x14ac:dyDescent="0.2">
      <c r="A79" s="50" t="s">
        <v>44</v>
      </c>
      <c r="B79" s="55">
        <f t="shared" ref="B79:K79" si="61">B68/B$61</f>
        <v>0.15123733676875328</v>
      </c>
      <c r="C79" s="55">
        <f t="shared" si="61"/>
        <v>0.12677382553360039</v>
      </c>
      <c r="D79" s="55">
        <f t="shared" si="61"/>
        <v>0.11930023956766395</v>
      </c>
      <c r="E79" s="55">
        <f t="shared" si="61"/>
        <v>0.13674236332040121</v>
      </c>
      <c r="F79" s="55">
        <f t="shared" si="61"/>
        <v>0.10915677711882299</v>
      </c>
      <c r="G79" s="55">
        <f t="shared" si="61"/>
        <v>0.1132551080542168</v>
      </c>
      <c r="H79" s="55">
        <f t="shared" si="61"/>
        <v>9.8671600572666884E-2</v>
      </c>
      <c r="I79" s="55">
        <f t="shared" si="61"/>
        <v>9.5885031426288125E-2</v>
      </c>
      <c r="J79" s="55">
        <f t="shared" si="61"/>
        <v>9.0891218744040742E-2</v>
      </c>
      <c r="K79" s="55">
        <f t="shared" si="61"/>
        <v>9.5426752988418517E-2</v>
      </c>
      <c r="L79" s="56"/>
      <c r="M79" s="53">
        <f t="shared" si="53"/>
        <v>4.5355342443777757E-3</v>
      </c>
      <c r="N79" s="54">
        <f t="shared" si="55"/>
        <v>-1.7828355065798288E-2</v>
      </c>
      <c r="O79" s="54">
        <f t="shared" si="56"/>
        <v>-5.5810583780334766E-2</v>
      </c>
      <c r="P79" s="54"/>
    </row>
    <row r="80" spans="1:16" x14ac:dyDescent="0.2">
      <c r="A80" s="7" t="s">
        <v>8</v>
      </c>
      <c r="B80" s="9">
        <f t="shared" ref="B80:K80" si="62">B69/B$61</f>
        <v>0.15166598348656088</v>
      </c>
      <c r="C80" s="9">
        <f t="shared" si="62"/>
        <v>0.1505703043283359</v>
      </c>
      <c r="D80" s="9">
        <f t="shared" si="62"/>
        <v>0.15614686054933422</v>
      </c>
      <c r="E80" s="9">
        <f t="shared" si="62"/>
        <v>0.14560000941468143</v>
      </c>
      <c r="F80" s="9">
        <f t="shared" si="62"/>
        <v>0.15079008376413924</v>
      </c>
      <c r="G80" s="9">
        <f t="shared" si="62"/>
        <v>0.14194578318116136</v>
      </c>
      <c r="H80" s="9">
        <f t="shared" si="62"/>
        <v>0.13769040000625865</v>
      </c>
      <c r="I80" s="9">
        <f t="shared" si="62"/>
        <v>0.13459994070141199</v>
      </c>
      <c r="J80" s="9">
        <f t="shared" si="62"/>
        <v>0.15691528575894059</v>
      </c>
      <c r="K80" s="9">
        <f t="shared" si="62"/>
        <v>0.15310049067754028</v>
      </c>
      <c r="L80" s="30"/>
      <c r="M80" s="31">
        <f t="shared" si="53"/>
        <v>-3.8147950814003129E-3</v>
      </c>
      <c r="N80" s="14">
        <f t="shared" si="55"/>
        <v>1.1154707496378924E-2</v>
      </c>
      <c r="O80" s="14">
        <f t="shared" si="56"/>
        <v>1.4345071909794005E-3</v>
      </c>
      <c r="P80" s="14"/>
    </row>
    <row r="81" spans="1:16" ht="12.6" customHeight="1" x14ac:dyDescent="0.2">
      <c r="A81" s="50" t="s">
        <v>84</v>
      </c>
      <c r="B81" s="55">
        <f t="shared" ref="B81:K82" si="63">B70/B$61</f>
        <v>2.8506177900099548E-3</v>
      </c>
      <c r="C81" s="55">
        <f t="shared" si="63"/>
        <v>2.2129088722703306E-3</v>
      </c>
      <c r="D81" s="55">
        <f t="shared" si="63"/>
        <v>2.377848348097387E-3</v>
      </c>
      <c r="E81" s="55">
        <f t="shared" si="63"/>
        <v>5.2369165349265068E-4</v>
      </c>
      <c r="F81" s="55">
        <f t="shared" si="63"/>
        <v>6.2713356063440835E-4</v>
      </c>
      <c r="G81" s="55">
        <f t="shared" si="63"/>
        <v>4.002082778329418E-3</v>
      </c>
      <c r="H81" s="55">
        <f t="shared" si="63"/>
        <v>4.6294485343013388E-3</v>
      </c>
      <c r="I81" s="55">
        <f t="shared" si="63"/>
        <v>4.3845611609956659E-3</v>
      </c>
      <c r="J81" s="55">
        <f t="shared" si="63"/>
        <v>3.768703444127055E-3</v>
      </c>
      <c r="K81" s="55">
        <f t="shared" si="63"/>
        <v>2.9300045283767941E-3</v>
      </c>
      <c r="L81" s="56"/>
      <c r="M81" s="53">
        <f t="shared" si="53"/>
        <v>-8.3869891575026091E-4</v>
      </c>
      <c r="N81" s="54">
        <f t="shared" si="55"/>
        <v>-1.0720782499526239E-3</v>
      </c>
      <c r="O81" s="54">
        <f t="shared" si="56"/>
        <v>7.9386738366839325E-5</v>
      </c>
      <c r="P81" s="54"/>
    </row>
    <row r="82" spans="1:16" ht="12.6" customHeight="1" x14ac:dyDescent="0.2">
      <c r="A82" s="7" t="s">
        <v>110</v>
      </c>
      <c r="B82" s="9">
        <f t="shared" si="63"/>
        <v>6.628798969374012E-4</v>
      </c>
      <c r="C82" s="9">
        <f t="shared" si="63"/>
        <v>2.3718208706005688E-3</v>
      </c>
      <c r="D82" s="9">
        <f t="shared" si="63"/>
        <v>1.4106635467156946E-3</v>
      </c>
      <c r="E82" s="9">
        <f t="shared" si="63"/>
        <v>1.1121092416866401E-3</v>
      </c>
      <c r="F82" s="9">
        <f t="shared" si="63"/>
        <v>2.2994897223261638E-3</v>
      </c>
      <c r="G82" s="9">
        <f t="shared" si="63"/>
        <v>1.4470465718921799E-3</v>
      </c>
      <c r="H82" s="9">
        <f t="shared" si="63"/>
        <v>1.3201849432418265E-3</v>
      </c>
      <c r="I82" s="9">
        <f t="shared" si="63"/>
        <v>4.8263552770834517E-3</v>
      </c>
      <c r="J82" s="9">
        <f t="shared" si="63"/>
        <v>3.2437979566038813E-3</v>
      </c>
      <c r="K82" s="9">
        <f t="shared" si="63"/>
        <v>4.0672681067869827E-3</v>
      </c>
      <c r="L82" s="30"/>
      <c r="M82" s="31">
        <f t="shared" si="53"/>
        <v>8.2347015018310139E-4</v>
      </c>
      <c r="N82" s="14">
        <f t="shared" si="55"/>
        <v>2.6202215348948028E-3</v>
      </c>
      <c r="O82" s="14">
        <f t="shared" si="56"/>
        <v>3.4043882098495817E-3</v>
      </c>
      <c r="P82" s="14"/>
    </row>
    <row r="83" spans="1:16" ht="12.6" customHeight="1" x14ac:dyDescent="0.2">
      <c r="A83" s="24" t="s">
        <v>150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82"/>
      <c r="M83" s="14"/>
      <c r="N83" s="14"/>
      <c r="O83" s="14"/>
      <c r="P83" s="14"/>
    </row>
    <row r="84" spans="1:16" ht="12.6" customHeight="1" x14ac:dyDescent="0.2">
      <c r="A84" s="10" t="s">
        <v>149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82"/>
      <c r="M84" s="14"/>
      <c r="N84" s="14"/>
      <c r="O84" s="14"/>
      <c r="P84" s="14"/>
    </row>
    <row r="85" spans="1:16" ht="12.6" customHeight="1" x14ac:dyDescent="0.2">
      <c r="A85" s="7"/>
      <c r="B85" s="9"/>
      <c r="C85" s="9"/>
      <c r="D85" s="9"/>
      <c r="E85" s="9"/>
      <c r="F85" s="9"/>
      <c r="G85" s="9"/>
      <c r="H85" s="9"/>
      <c r="I85" s="9"/>
      <c r="J85" s="9"/>
      <c r="K85" s="9"/>
      <c r="L85" s="82"/>
      <c r="M85" s="14"/>
      <c r="N85" s="14"/>
      <c r="O85" s="14"/>
      <c r="P85" s="14"/>
    </row>
    <row r="86" spans="1:16" ht="19.5" customHeight="1" x14ac:dyDescent="0.25">
      <c r="A86" s="1" t="s">
        <v>180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30"/>
      <c r="M86" s="14"/>
      <c r="N86" s="14"/>
      <c r="O86" s="14"/>
      <c r="P86" s="14"/>
    </row>
    <row r="87" spans="1:16" ht="12.6" customHeight="1" x14ac:dyDescent="0.2">
      <c r="A87" s="2"/>
      <c r="B87" s="3" t="s">
        <v>147</v>
      </c>
      <c r="C87" s="3"/>
      <c r="D87" s="3"/>
      <c r="E87" s="3"/>
      <c r="F87" s="3"/>
      <c r="G87" s="3"/>
      <c r="H87" s="3"/>
      <c r="I87" s="3"/>
      <c r="J87" s="3"/>
      <c r="K87" s="3"/>
      <c r="L87" s="81" t="s">
        <v>151</v>
      </c>
      <c r="M87" s="3" t="s">
        <v>152</v>
      </c>
      <c r="N87" s="3" t="s">
        <v>142</v>
      </c>
      <c r="O87" s="17"/>
      <c r="P87" s="3"/>
    </row>
    <row r="88" spans="1:16" ht="22.5" x14ac:dyDescent="0.2">
      <c r="A88" s="4" t="s">
        <v>0</v>
      </c>
      <c r="B88" s="4">
        <f>B$4</f>
        <v>2017</v>
      </c>
      <c r="C88" s="4">
        <f t="shared" ref="C88:K88" si="64">C$4</f>
        <v>2018</v>
      </c>
      <c r="D88" s="4">
        <f t="shared" si="64"/>
        <v>2019</v>
      </c>
      <c r="E88" s="4">
        <f t="shared" si="64"/>
        <v>2020</v>
      </c>
      <c r="F88" s="48" t="str">
        <f t="shared" si="64"/>
        <v>2021^</v>
      </c>
      <c r="G88" s="48">
        <f t="shared" si="64"/>
        <v>2022</v>
      </c>
      <c r="H88" s="48">
        <f t="shared" si="64"/>
        <v>2023</v>
      </c>
      <c r="I88" s="48">
        <f t="shared" si="64"/>
        <v>2024</v>
      </c>
      <c r="J88" s="48">
        <f t="shared" si="64"/>
        <v>2025</v>
      </c>
      <c r="K88" s="48">
        <f t="shared" si="64"/>
        <v>2026</v>
      </c>
      <c r="L88" s="34" t="str">
        <f>L$4</f>
        <v>2025 to 2026</v>
      </c>
      <c r="M88" s="35"/>
      <c r="N88" s="27" t="str">
        <f>N$4</f>
        <v>2022-26</v>
      </c>
      <c r="O88" s="27" t="str">
        <f>O$4</f>
        <v>2017-26</v>
      </c>
      <c r="P88" s="27" t="str">
        <f>P$4</f>
        <v>10 yr trend</v>
      </c>
    </row>
    <row r="89" spans="1:16" x14ac:dyDescent="0.2">
      <c r="A89" s="5" t="s">
        <v>32</v>
      </c>
      <c r="B89" s="39">
        <v>3201.92</v>
      </c>
      <c r="C89" s="39">
        <v>3184.58</v>
      </c>
      <c r="D89" s="39">
        <v>3342.08</v>
      </c>
      <c r="E89" s="39">
        <v>3783.92</v>
      </c>
      <c r="F89" s="39">
        <v>3396.58</v>
      </c>
      <c r="G89" s="39">
        <v>3433.92</v>
      </c>
      <c r="H89" s="39">
        <v>3493.5</v>
      </c>
      <c r="I89" s="39">
        <v>3712.83</v>
      </c>
      <c r="J89" s="39">
        <v>3599.21</v>
      </c>
      <c r="K89" s="39">
        <v>3376.67</v>
      </c>
      <c r="L89" s="28">
        <f t="shared" ref="L89:L110" si="65">K89-J89</f>
        <v>-222.53999999999996</v>
      </c>
      <c r="M89" s="31">
        <f t="shared" ref="M89:M99" si="66">IFERROR((K89-J89)/J89,"n/a")</f>
        <v>-6.1830234968229127E-2</v>
      </c>
      <c r="N89" s="26">
        <f>IFERROR((K89-G89)/G89,"n/a")</f>
        <v>-1.6671908489423168E-2</v>
      </c>
      <c r="O89" s="26">
        <f>IFERROR((K89-B89)/B89,"n/a")</f>
        <v>5.4576629022586448E-2</v>
      </c>
      <c r="P89" s="26"/>
    </row>
    <row r="90" spans="1:16" x14ac:dyDescent="0.2">
      <c r="A90" s="50" t="s">
        <v>1</v>
      </c>
      <c r="B90" s="57">
        <v>640.66999999999996</v>
      </c>
      <c r="C90" s="57">
        <v>572.83000000000004</v>
      </c>
      <c r="D90" s="57">
        <v>531</v>
      </c>
      <c r="E90" s="57">
        <v>572.33000000000004</v>
      </c>
      <c r="F90" s="57">
        <v>522.83000000000004</v>
      </c>
      <c r="G90" s="57">
        <v>576.5</v>
      </c>
      <c r="H90" s="57">
        <v>596.41999999999996</v>
      </c>
      <c r="I90" s="57">
        <v>647</v>
      </c>
      <c r="J90" s="57">
        <v>699.17</v>
      </c>
      <c r="K90" s="57">
        <v>735.17</v>
      </c>
      <c r="L90" s="52">
        <f t="shared" si="65"/>
        <v>36</v>
      </c>
      <c r="M90" s="53">
        <f t="shared" si="66"/>
        <v>5.148962341061545E-2</v>
      </c>
      <c r="N90" s="54">
        <f>IFERROR((K90-G90)/G90,"n/a")</f>
        <v>0.27522983521248906</v>
      </c>
      <c r="O90" s="54">
        <f>IFERROR((K90-B90)/B90,"n/a")</f>
        <v>0.14750183401751293</v>
      </c>
      <c r="P90" s="54"/>
    </row>
    <row r="91" spans="1:16" x14ac:dyDescent="0.2">
      <c r="A91" s="7" t="s">
        <v>2</v>
      </c>
      <c r="B91" s="39">
        <v>152</v>
      </c>
      <c r="C91" s="39">
        <v>300.5</v>
      </c>
      <c r="D91" s="39">
        <v>436.67</v>
      </c>
      <c r="E91" s="39">
        <v>510.33</v>
      </c>
      <c r="F91" s="39">
        <v>531.33000000000004</v>
      </c>
      <c r="G91" s="39">
        <v>521.25</v>
      </c>
      <c r="H91" s="39">
        <v>569.83000000000004</v>
      </c>
      <c r="I91" s="39">
        <v>605.41999999999996</v>
      </c>
      <c r="J91" s="39">
        <v>659.33</v>
      </c>
      <c r="K91" s="39">
        <v>603</v>
      </c>
      <c r="L91" s="28">
        <f t="shared" si="65"/>
        <v>-56.330000000000041</v>
      </c>
      <c r="M91" s="31">
        <f t="shared" si="66"/>
        <v>-8.543521453596839E-2</v>
      </c>
      <c r="N91" s="14">
        <f t="shared" ref="N91:N99" si="67">IFERROR((K91-G91)/G91,"n/a")</f>
        <v>0.15683453237410072</v>
      </c>
      <c r="O91" s="14">
        <f t="shared" ref="O91:O99" si="68">IFERROR((K91-B91)/B91,"n/a")</f>
        <v>2.9671052631578947</v>
      </c>
      <c r="P91" s="14"/>
    </row>
    <row r="92" spans="1:16" x14ac:dyDescent="0.2">
      <c r="A92" s="50" t="s">
        <v>3</v>
      </c>
      <c r="B92" s="57">
        <v>310.5</v>
      </c>
      <c r="C92" s="57">
        <v>323.75</v>
      </c>
      <c r="D92" s="57">
        <v>256.5</v>
      </c>
      <c r="E92" s="57">
        <v>358.08</v>
      </c>
      <c r="F92" s="57">
        <v>293.67</v>
      </c>
      <c r="G92" s="57">
        <v>260.17</v>
      </c>
      <c r="H92" s="57">
        <v>267.67</v>
      </c>
      <c r="I92" s="57">
        <v>255.92</v>
      </c>
      <c r="J92" s="57">
        <v>193</v>
      </c>
      <c r="K92" s="57">
        <v>194.67</v>
      </c>
      <c r="L92" s="52">
        <f t="shared" si="65"/>
        <v>1.6699999999999875</v>
      </c>
      <c r="M92" s="53">
        <f t="shared" si="66"/>
        <v>8.6528497409325781E-3</v>
      </c>
      <c r="N92" s="54">
        <f t="shared" si="67"/>
        <v>-0.25175846561863408</v>
      </c>
      <c r="O92" s="54">
        <f t="shared" si="68"/>
        <v>-0.37304347826086959</v>
      </c>
      <c r="P92" s="54"/>
    </row>
    <row r="93" spans="1:16" x14ac:dyDescent="0.2">
      <c r="A93" s="7" t="s">
        <v>4</v>
      </c>
      <c r="B93" s="39">
        <v>94.33</v>
      </c>
      <c r="C93" s="39">
        <v>100.33</v>
      </c>
      <c r="D93" s="39">
        <v>94</v>
      </c>
      <c r="E93" s="39">
        <v>117.5</v>
      </c>
      <c r="F93" s="39">
        <v>124.5</v>
      </c>
      <c r="G93" s="39">
        <v>140.33000000000001</v>
      </c>
      <c r="H93" s="39">
        <v>176.67</v>
      </c>
      <c r="I93" s="39">
        <v>221</v>
      </c>
      <c r="J93" s="39">
        <v>152.66999999999999</v>
      </c>
      <c r="K93" s="39">
        <v>124.33</v>
      </c>
      <c r="L93" s="28">
        <f t="shared" si="65"/>
        <v>-28.339999999999989</v>
      </c>
      <c r="M93" s="31">
        <f t="shared" si="66"/>
        <v>-0.18562913473504938</v>
      </c>
      <c r="N93" s="14">
        <f t="shared" si="67"/>
        <v>-0.11401696002280348</v>
      </c>
      <c r="O93" s="14">
        <f t="shared" si="68"/>
        <v>0.31803243930880948</v>
      </c>
      <c r="P93" s="14"/>
    </row>
    <row r="94" spans="1:16" x14ac:dyDescent="0.2">
      <c r="A94" s="50" t="s">
        <v>7</v>
      </c>
      <c r="B94" s="57">
        <v>437</v>
      </c>
      <c r="C94" s="57">
        <v>429</v>
      </c>
      <c r="D94" s="57">
        <v>480.75</v>
      </c>
      <c r="E94" s="57">
        <v>512.5</v>
      </c>
      <c r="F94" s="57">
        <v>455</v>
      </c>
      <c r="G94" s="57">
        <v>434.92</v>
      </c>
      <c r="H94" s="57">
        <v>398.17</v>
      </c>
      <c r="I94" s="57">
        <v>441.33</v>
      </c>
      <c r="J94" s="57">
        <v>314.92</v>
      </c>
      <c r="K94" s="57">
        <v>200.5</v>
      </c>
      <c r="L94" s="52">
        <f t="shared" si="65"/>
        <v>-114.42000000000002</v>
      </c>
      <c r="M94" s="53">
        <f t="shared" si="66"/>
        <v>-0.36333036961768073</v>
      </c>
      <c r="N94" s="54">
        <f t="shared" si="67"/>
        <v>-0.53899567736595233</v>
      </c>
      <c r="O94" s="54">
        <f t="shared" si="68"/>
        <v>-0.54118993135011439</v>
      </c>
      <c r="P94" s="54"/>
    </row>
    <row r="95" spans="1:16" x14ac:dyDescent="0.2">
      <c r="A95" s="7" t="s">
        <v>5</v>
      </c>
      <c r="B95" s="39">
        <v>409.08</v>
      </c>
      <c r="C95" s="39">
        <v>403.5</v>
      </c>
      <c r="D95" s="39">
        <v>428.83</v>
      </c>
      <c r="E95" s="39">
        <v>436.67</v>
      </c>
      <c r="F95" s="39">
        <v>382.92</v>
      </c>
      <c r="G95" s="39">
        <v>385.92</v>
      </c>
      <c r="H95" s="39">
        <v>380.33</v>
      </c>
      <c r="I95" s="39">
        <v>448.33</v>
      </c>
      <c r="J95" s="39">
        <v>413.46</v>
      </c>
      <c r="K95" s="39">
        <v>367.75</v>
      </c>
      <c r="L95" s="28">
        <f t="shared" si="65"/>
        <v>-45.70999999999998</v>
      </c>
      <c r="M95" s="31">
        <f t="shared" si="66"/>
        <v>-0.11055482997146031</v>
      </c>
      <c r="N95" s="14">
        <f t="shared" si="67"/>
        <v>-4.7082296849087935E-2</v>
      </c>
      <c r="O95" s="14">
        <f t="shared" si="68"/>
        <v>-0.10103158306443724</v>
      </c>
      <c r="P95" s="14"/>
    </row>
    <row r="96" spans="1:16" x14ac:dyDescent="0.2">
      <c r="A96" s="50" t="s">
        <v>44</v>
      </c>
      <c r="B96" s="57">
        <v>629.33000000000004</v>
      </c>
      <c r="C96" s="57">
        <v>524.83000000000004</v>
      </c>
      <c r="D96" s="57">
        <v>528.5</v>
      </c>
      <c r="E96" s="57">
        <v>690.83</v>
      </c>
      <c r="F96" s="57">
        <v>509.33</v>
      </c>
      <c r="G96" s="57">
        <v>552</v>
      </c>
      <c r="H96" s="57">
        <v>493.67</v>
      </c>
      <c r="I96" s="57">
        <v>477.83</v>
      </c>
      <c r="J96" s="57">
        <v>451.33</v>
      </c>
      <c r="K96" s="57">
        <v>452</v>
      </c>
      <c r="L96" s="52">
        <f t="shared" si="65"/>
        <v>0.67000000000001592</v>
      </c>
      <c r="M96" s="53">
        <f t="shared" si="66"/>
        <v>1.4845013626393459E-3</v>
      </c>
      <c r="N96" s="54">
        <f t="shared" si="67"/>
        <v>-0.18115942028985507</v>
      </c>
      <c r="O96" s="54">
        <f t="shared" si="68"/>
        <v>-0.2817758568636487</v>
      </c>
      <c r="P96" s="54"/>
    </row>
    <row r="97" spans="1:16" x14ac:dyDescent="0.2">
      <c r="A97" s="7" t="s">
        <v>8</v>
      </c>
      <c r="B97" s="39">
        <v>514.83000000000004</v>
      </c>
      <c r="C97" s="39">
        <v>512.66999999999996</v>
      </c>
      <c r="D97" s="39">
        <v>571</v>
      </c>
      <c r="E97" s="39">
        <v>580</v>
      </c>
      <c r="F97" s="39">
        <v>570.16999999999996</v>
      </c>
      <c r="G97" s="39">
        <v>539</v>
      </c>
      <c r="H97" s="39">
        <v>581.66999999999996</v>
      </c>
      <c r="I97" s="39">
        <v>575.58000000000004</v>
      </c>
      <c r="J97" s="39">
        <v>681.67</v>
      </c>
      <c r="K97" s="39">
        <v>666.58</v>
      </c>
      <c r="L97" s="28">
        <f t="shared" si="65"/>
        <v>-15.089999999999918</v>
      </c>
      <c r="M97" s="31">
        <f t="shared" si="66"/>
        <v>-2.213681106693843E-2</v>
      </c>
      <c r="N97" s="14">
        <f t="shared" si="67"/>
        <v>0.23669758812615962</v>
      </c>
      <c r="O97" s="14">
        <f t="shared" si="68"/>
        <v>0.29475749276460189</v>
      </c>
      <c r="P97" s="14"/>
    </row>
    <row r="98" spans="1:16" ht="12.6" customHeight="1" x14ac:dyDescent="0.2">
      <c r="A98" s="50" t="s">
        <v>84</v>
      </c>
      <c r="B98" s="57">
        <v>11.33</v>
      </c>
      <c r="C98" s="57">
        <v>9.33</v>
      </c>
      <c r="D98" s="57">
        <v>10.67</v>
      </c>
      <c r="E98" s="57">
        <v>2.67</v>
      </c>
      <c r="F98" s="57">
        <v>2.5</v>
      </c>
      <c r="G98" s="57">
        <v>19.670000000000002</v>
      </c>
      <c r="H98" s="57">
        <v>23.33</v>
      </c>
      <c r="I98" s="57">
        <v>22.33</v>
      </c>
      <c r="J98" s="57">
        <v>19.170000000000002</v>
      </c>
      <c r="K98" s="57">
        <v>14.17</v>
      </c>
      <c r="L98" s="52">
        <f t="shared" si="65"/>
        <v>-5.0000000000000018</v>
      </c>
      <c r="M98" s="53">
        <f t="shared" si="66"/>
        <v>-0.26082420448617638</v>
      </c>
      <c r="N98" s="54">
        <f t="shared" si="67"/>
        <v>-0.27961362480935442</v>
      </c>
      <c r="O98" s="54">
        <f t="shared" si="68"/>
        <v>0.25066195939982344</v>
      </c>
      <c r="P98" s="54"/>
    </row>
    <row r="99" spans="1:16" ht="12.6" customHeight="1" x14ac:dyDescent="0.2">
      <c r="A99" s="7" t="s">
        <v>99</v>
      </c>
      <c r="B99" s="39">
        <v>2.83</v>
      </c>
      <c r="C99" s="39">
        <v>7.83</v>
      </c>
      <c r="D99" s="39">
        <v>4.17</v>
      </c>
      <c r="E99" s="39">
        <v>3</v>
      </c>
      <c r="F99" s="39">
        <v>4.33</v>
      </c>
      <c r="G99" s="39">
        <v>4.17</v>
      </c>
      <c r="H99" s="39">
        <v>5.75</v>
      </c>
      <c r="I99" s="39">
        <v>18.079999999999998</v>
      </c>
      <c r="J99" s="39">
        <v>14.5</v>
      </c>
      <c r="K99" s="39">
        <v>18.5</v>
      </c>
      <c r="L99" s="28">
        <f t="shared" si="65"/>
        <v>4</v>
      </c>
      <c r="M99" s="31">
        <f t="shared" si="66"/>
        <v>0.27586206896551724</v>
      </c>
      <c r="N99" s="14">
        <f t="shared" si="67"/>
        <v>3.4364508393285371</v>
      </c>
      <c r="O99" s="14">
        <f t="shared" si="68"/>
        <v>5.5371024734982335</v>
      </c>
      <c r="P99" s="14"/>
    </row>
    <row r="100" spans="1:16" x14ac:dyDescent="0.2">
      <c r="A100" s="5" t="s">
        <v>33</v>
      </c>
      <c r="B100" s="39">
        <v>1067.33</v>
      </c>
      <c r="C100" s="39">
        <v>1031.58</v>
      </c>
      <c r="D100" s="39">
        <v>1145.17</v>
      </c>
      <c r="E100" s="39">
        <v>1314.5</v>
      </c>
      <c r="F100" s="39">
        <v>1387.08</v>
      </c>
      <c r="G100" s="39">
        <v>1521</v>
      </c>
      <c r="H100" s="39">
        <v>1619.42</v>
      </c>
      <c r="I100" s="39">
        <v>1380.04</v>
      </c>
      <c r="J100" s="39">
        <v>1487.42</v>
      </c>
      <c r="K100" s="39">
        <v>1459.5</v>
      </c>
      <c r="L100" s="28">
        <f t="shared" si="65"/>
        <v>-27.920000000000073</v>
      </c>
      <c r="M100" s="31">
        <f t="shared" ref="M100:M110" si="69">IFERROR((K100-J100)/J100,"n/a")</f>
        <v>-1.8770757418886442E-2</v>
      </c>
      <c r="N100" s="14">
        <f>IFERROR((K100-G100)/G100,"n/a")</f>
        <v>-4.0433925049309663E-2</v>
      </c>
      <c r="O100" s="14">
        <f>IFERROR((K100-B100)/B100,"n/a")</f>
        <v>0.36743087892217036</v>
      </c>
      <c r="P100" s="14"/>
    </row>
    <row r="101" spans="1:16" x14ac:dyDescent="0.2">
      <c r="A101" s="50" t="s">
        <v>1</v>
      </c>
      <c r="B101" s="57">
        <v>65.67</v>
      </c>
      <c r="C101" s="57">
        <v>66.33</v>
      </c>
      <c r="D101" s="57">
        <v>87.83</v>
      </c>
      <c r="E101" s="57">
        <v>128.16999999999999</v>
      </c>
      <c r="F101" s="57">
        <v>127.33</v>
      </c>
      <c r="G101" s="57">
        <v>155.16999999999999</v>
      </c>
      <c r="H101" s="57">
        <v>143.5</v>
      </c>
      <c r="I101" s="57">
        <v>142.66999999999999</v>
      </c>
      <c r="J101" s="57">
        <v>132.16999999999999</v>
      </c>
      <c r="K101" s="57">
        <v>108.33</v>
      </c>
      <c r="L101" s="52">
        <f t="shared" si="65"/>
        <v>-23.839999999999989</v>
      </c>
      <c r="M101" s="53">
        <f t="shared" si="69"/>
        <v>-0.18037376106529462</v>
      </c>
      <c r="N101" s="84">
        <f t="shared" ref="N101:N110" si="70">IFERROR((K101-G101)/G101,"n/a")</f>
        <v>-0.30186247341625311</v>
      </c>
      <c r="O101" s="84">
        <f t="shared" ref="O101:O110" si="71">IFERROR((K101-B101)/B101,"n/a")</f>
        <v>0.64961169483782544</v>
      </c>
      <c r="P101" s="84"/>
    </row>
    <row r="102" spans="1:16" x14ac:dyDescent="0.2">
      <c r="A102" s="7" t="s">
        <v>2</v>
      </c>
      <c r="B102" s="39">
        <v>273.5</v>
      </c>
      <c r="C102" s="39">
        <v>288.25</v>
      </c>
      <c r="D102" s="39">
        <v>347.58</v>
      </c>
      <c r="E102" s="39">
        <v>397.67</v>
      </c>
      <c r="F102" s="39">
        <v>510.92</v>
      </c>
      <c r="G102" s="39">
        <v>490.5</v>
      </c>
      <c r="H102" s="39">
        <v>560</v>
      </c>
      <c r="I102" s="39">
        <v>531.83000000000004</v>
      </c>
      <c r="J102" s="39">
        <v>657.17</v>
      </c>
      <c r="K102" s="39">
        <v>646.75</v>
      </c>
      <c r="L102" s="28">
        <f t="shared" si="65"/>
        <v>-10.419999999999959</v>
      </c>
      <c r="M102" s="31">
        <f t="shared" si="69"/>
        <v>-1.5855866822892035E-2</v>
      </c>
      <c r="N102" s="14">
        <f t="shared" si="70"/>
        <v>0.31855249745158004</v>
      </c>
      <c r="O102" s="14">
        <f t="shared" si="71"/>
        <v>1.3647166361974405</v>
      </c>
      <c r="P102" s="14"/>
    </row>
    <row r="103" spans="1:16" x14ac:dyDescent="0.2">
      <c r="A103" s="50" t="s">
        <v>3</v>
      </c>
      <c r="B103" s="57">
        <v>90.17</v>
      </c>
      <c r="C103" s="57">
        <v>67.67</v>
      </c>
      <c r="D103" s="57">
        <v>69.92</v>
      </c>
      <c r="E103" s="57">
        <v>91.83</v>
      </c>
      <c r="F103" s="57">
        <v>91.5</v>
      </c>
      <c r="G103" s="57">
        <v>210.83</v>
      </c>
      <c r="H103" s="57">
        <v>295.92</v>
      </c>
      <c r="I103" s="57">
        <v>66.67</v>
      </c>
      <c r="J103" s="57">
        <v>34.75</v>
      </c>
      <c r="K103" s="57">
        <v>53.17</v>
      </c>
      <c r="L103" s="52">
        <f t="shared" si="65"/>
        <v>18.420000000000002</v>
      </c>
      <c r="M103" s="53">
        <f t="shared" si="69"/>
        <v>0.53007194244604317</v>
      </c>
      <c r="N103" s="84">
        <f t="shared" si="70"/>
        <v>-0.74780628942750094</v>
      </c>
      <c r="O103" s="84">
        <f t="shared" si="71"/>
        <v>-0.4103360319396695</v>
      </c>
      <c r="P103" s="84"/>
    </row>
    <row r="104" spans="1:16" x14ac:dyDescent="0.2">
      <c r="A104" s="7" t="s">
        <v>4</v>
      </c>
      <c r="B104" s="39">
        <v>37.17</v>
      </c>
      <c r="C104" s="39">
        <v>33.33</v>
      </c>
      <c r="D104" s="39">
        <v>40.5</v>
      </c>
      <c r="E104" s="39">
        <v>43.17</v>
      </c>
      <c r="F104" s="39">
        <v>37.17</v>
      </c>
      <c r="G104" s="39">
        <v>42.67</v>
      </c>
      <c r="H104" s="39">
        <v>32.67</v>
      </c>
      <c r="I104" s="39">
        <v>34.5</v>
      </c>
      <c r="J104" s="39">
        <v>23</v>
      </c>
      <c r="K104" s="39">
        <v>34.17</v>
      </c>
      <c r="L104" s="28">
        <f t="shared" si="65"/>
        <v>11.170000000000002</v>
      </c>
      <c r="M104" s="31">
        <f t="shared" si="69"/>
        <v>0.48565217391304355</v>
      </c>
      <c r="N104" s="14">
        <f t="shared" si="70"/>
        <v>-0.19920318725099601</v>
      </c>
      <c r="O104" s="14">
        <f t="shared" si="71"/>
        <v>-8.0710250201775621E-2</v>
      </c>
      <c r="P104" s="14"/>
    </row>
    <row r="105" spans="1:16" x14ac:dyDescent="0.2">
      <c r="A105" s="50" t="s">
        <v>7</v>
      </c>
      <c r="B105" s="57">
        <v>439</v>
      </c>
      <c r="C105" s="57">
        <v>433.17</v>
      </c>
      <c r="D105" s="57">
        <v>449.67</v>
      </c>
      <c r="E105" s="57">
        <v>475</v>
      </c>
      <c r="F105" s="57">
        <v>444</v>
      </c>
      <c r="G105" s="57">
        <v>438.17</v>
      </c>
      <c r="H105" s="57">
        <v>433.17</v>
      </c>
      <c r="I105" s="57">
        <v>465.33</v>
      </c>
      <c r="J105" s="57">
        <v>486.5</v>
      </c>
      <c r="K105" s="57">
        <v>511.75</v>
      </c>
      <c r="L105" s="52">
        <f t="shared" si="65"/>
        <v>25.25</v>
      </c>
      <c r="M105" s="53">
        <f t="shared" si="69"/>
        <v>5.1901336073997946E-2</v>
      </c>
      <c r="N105" s="84">
        <f t="shared" si="70"/>
        <v>0.16792569094187185</v>
      </c>
      <c r="O105" s="84">
        <f t="shared" si="71"/>
        <v>0.16571753986332574</v>
      </c>
      <c r="P105" s="84"/>
    </row>
    <row r="106" spans="1:16" x14ac:dyDescent="0.2">
      <c r="A106" s="7" t="s">
        <v>5</v>
      </c>
      <c r="B106" s="39">
        <v>12</v>
      </c>
      <c r="C106" s="39">
        <v>8.83</v>
      </c>
      <c r="D106" s="39">
        <v>11</v>
      </c>
      <c r="E106" s="39">
        <v>7.33</v>
      </c>
      <c r="F106" s="39">
        <v>5</v>
      </c>
      <c r="G106" s="39">
        <v>7</v>
      </c>
      <c r="H106" s="39">
        <v>19.670000000000002</v>
      </c>
      <c r="I106" s="39">
        <v>12.13</v>
      </c>
      <c r="J106" s="39">
        <v>24.33</v>
      </c>
      <c r="K106" s="39">
        <v>20.83</v>
      </c>
      <c r="L106" s="28">
        <f t="shared" si="65"/>
        <v>-3.5</v>
      </c>
      <c r="M106" s="31">
        <f t="shared" si="69"/>
        <v>-0.14385532264693796</v>
      </c>
      <c r="N106" s="14">
        <f t="shared" si="70"/>
        <v>1.9757142857142855</v>
      </c>
      <c r="O106" s="14">
        <f t="shared" si="71"/>
        <v>0.73583333333333323</v>
      </c>
      <c r="P106" s="14"/>
    </row>
    <row r="107" spans="1:16" x14ac:dyDescent="0.2">
      <c r="A107" s="50" t="s">
        <v>44</v>
      </c>
      <c r="B107" s="57">
        <v>16.329999999999998</v>
      </c>
      <c r="C107" s="57">
        <v>9.67</v>
      </c>
      <c r="D107" s="57">
        <v>6.83</v>
      </c>
      <c r="E107" s="57">
        <v>6.33</v>
      </c>
      <c r="F107" s="57">
        <v>12.83</v>
      </c>
      <c r="G107" s="57">
        <v>9.17</v>
      </c>
      <c r="H107" s="57">
        <v>10.83</v>
      </c>
      <c r="I107" s="57">
        <v>10.5</v>
      </c>
      <c r="J107" s="57">
        <v>11</v>
      </c>
      <c r="K107" s="57">
        <v>9.5</v>
      </c>
      <c r="L107" s="52">
        <f t="shared" si="65"/>
        <v>-1.5</v>
      </c>
      <c r="M107" s="53">
        <f t="shared" si="69"/>
        <v>-0.13636363636363635</v>
      </c>
      <c r="N107" s="84">
        <f t="shared" si="70"/>
        <v>3.5986913849509278E-2</v>
      </c>
      <c r="O107" s="84">
        <f t="shared" si="71"/>
        <v>-0.4182486221677893</v>
      </c>
      <c r="P107" s="84"/>
    </row>
    <row r="108" spans="1:16" x14ac:dyDescent="0.2">
      <c r="A108" s="7" t="s">
        <v>8</v>
      </c>
      <c r="B108" s="39">
        <v>132.66999999999999</v>
      </c>
      <c r="C108" s="39">
        <v>122.17</v>
      </c>
      <c r="D108" s="39">
        <v>129.66999999999999</v>
      </c>
      <c r="E108" s="39">
        <v>162.33000000000001</v>
      </c>
      <c r="F108" s="39">
        <v>151.16999999999999</v>
      </c>
      <c r="G108" s="39">
        <v>164.33</v>
      </c>
      <c r="H108" s="39">
        <v>122.33</v>
      </c>
      <c r="I108" s="39">
        <v>109.92</v>
      </c>
      <c r="J108" s="39">
        <v>116.5</v>
      </c>
      <c r="K108" s="39">
        <v>73.83</v>
      </c>
      <c r="L108" s="28">
        <f t="shared" si="65"/>
        <v>-42.67</v>
      </c>
      <c r="M108" s="31">
        <f t="shared" si="69"/>
        <v>-0.36626609442060087</v>
      </c>
      <c r="N108" s="14">
        <f t="shared" si="70"/>
        <v>-0.55072110996166257</v>
      </c>
      <c r="O108" s="14">
        <f t="shared" si="71"/>
        <v>-0.44350644456169441</v>
      </c>
      <c r="P108" s="14"/>
    </row>
    <row r="109" spans="1:16" ht="12.6" customHeight="1" x14ac:dyDescent="0.2">
      <c r="A109" s="50" t="s">
        <v>84</v>
      </c>
      <c r="B109" s="57">
        <v>0.83</v>
      </c>
      <c r="C109" s="57">
        <v>0</v>
      </c>
      <c r="D109" s="57">
        <v>0</v>
      </c>
      <c r="E109" s="57">
        <v>0</v>
      </c>
      <c r="F109" s="57">
        <v>0.5</v>
      </c>
      <c r="G109" s="57">
        <v>0.17</v>
      </c>
      <c r="H109" s="57">
        <v>0.33</v>
      </c>
      <c r="I109" s="57">
        <v>0</v>
      </c>
      <c r="J109" s="57">
        <v>0</v>
      </c>
      <c r="K109" s="57">
        <v>0</v>
      </c>
      <c r="L109" s="52">
        <f t="shared" si="65"/>
        <v>0</v>
      </c>
      <c r="M109" s="53" t="str">
        <f t="shared" si="69"/>
        <v>n/a</v>
      </c>
      <c r="N109" s="84">
        <f t="shared" si="70"/>
        <v>-1</v>
      </c>
      <c r="O109" s="84">
        <f t="shared" si="71"/>
        <v>-1</v>
      </c>
      <c r="P109" s="84"/>
    </row>
    <row r="110" spans="1:16" ht="12.6" customHeight="1" x14ac:dyDescent="0.2">
      <c r="A110" s="7" t="s">
        <v>110</v>
      </c>
      <c r="B110" s="39">
        <v>0</v>
      </c>
      <c r="C110" s="39">
        <v>2.17</v>
      </c>
      <c r="D110" s="39">
        <v>2.17</v>
      </c>
      <c r="E110" s="39">
        <v>2.67</v>
      </c>
      <c r="F110" s="39">
        <v>6.67</v>
      </c>
      <c r="G110" s="39">
        <v>3</v>
      </c>
      <c r="H110" s="39">
        <v>1</v>
      </c>
      <c r="I110" s="39">
        <v>6.5</v>
      </c>
      <c r="J110" s="39">
        <v>2</v>
      </c>
      <c r="K110" s="39">
        <v>1.17</v>
      </c>
      <c r="L110" s="28">
        <f t="shared" si="65"/>
        <v>-0.83000000000000007</v>
      </c>
      <c r="M110" s="31">
        <f t="shared" si="69"/>
        <v>-0.41500000000000004</v>
      </c>
      <c r="N110" s="14">
        <f t="shared" si="70"/>
        <v>-0.61</v>
      </c>
      <c r="O110" s="14" t="str">
        <f t="shared" si="71"/>
        <v>n/a</v>
      </c>
      <c r="P110" s="14"/>
    </row>
    <row r="111" spans="1:16" ht="12.6" customHeight="1" x14ac:dyDescent="0.2">
      <c r="A111" s="24" t="s">
        <v>35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14"/>
      <c r="N111" s="6"/>
      <c r="O111" s="6"/>
      <c r="P111" s="14"/>
    </row>
    <row r="112" spans="1:16" ht="12.6" customHeight="1" x14ac:dyDescent="0.2">
      <c r="A112" s="10" t="s">
        <v>153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14"/>
      <c r="N112" s="6"/>
      <c r="O112" s="6"/>
      <c r="P112" s="14"/>
    </row>
    <row r="113" spans="1:30" ht="12.6" customHeight="1" x14ac:dyDescent="0.2">
      <c r="A113" s="10" t="s">
        <v>149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14"/>
      <c r="N113" s="6"/>
      <c r="O113" s="6"/>
      <c r="P113" s="14"/>
    </row>
    <row r="114" spans="1:30" ht="12.6" customHeight="1" x14ac:dyDescent="0.2">
      <c r="A114" s="10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14"/>
      <c r="N114" s="6"/>
      <c r="O114" s="6"/>
      <c r="P114" s="14"/>
    </row>
    <row r="115" spans="1:30" ht="18" x14ac:dyDescent="0.25">
      <c r="A115" s="1" t="s">
        <v>155</v>
      </c>
    </row>
    <row r="116" spans="1:30" ht="15.75" x14ac:dyDescent="0.25">
      <c r="A116" t="s">
        <v>154</v>
      </c>
      <c r="B116" s="25" t="s">
        <v>10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N116" s="17"/>
      <c r="O116" s="17"/>
    </row>
    <row r="117" spans="1:30" x14ac:dyDescent="0.2">
      <c r="B117" s="5" t="s">
        <v>11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N117" s="10"/>
      <c r="O117" s="10"/>
    </row>
    <row r="118" spans="1:30" ht="75.75" x14ac:dyDescent="0.2">
      <c r="A118" s="18" t="s">
        <v>12</v>
      </c>
      <c r="B118" s="19" t="s">
        <v>31</v>
      </c>
      <c r="C118" s="19" t="s">
        <v>1</v>
      </c>
      <c r="D118" s="19" t="s">
        <v>2</v>
      </c>
      <c r="E118" s="19" t="s">
        <v>3</v>
      </c>
      <c r="F118" s="19" t="s">
        <v>4</v>
      </c>
      <c r="G118" s="19" t="s">
        <v>7</v>
      </c>
      <c r="H118" s="19" t="s">
        <v>5</v>
      </c>
      <c r="I118" s="19" t="s">
        <v>13</v>
      </c>
      <c r="J118" s="19" t="s">
        <v>8</v>
      </c>
      <c r="K118" s="19" t="s">
        <v>111</v>
      </c>
      <c r="L118" s="19" t="s">
        <v>86</v>
      </c>
      <c r="M118" s="22"/>
      <c r="P118" s="22"/>
      <c r="Q118"/>
      <c r="AD118" s="10"/>
    </row>
    <row r="119" spans="1:30" x14ac:dyDescent="0.2">
      <c r="A119" s="7" t="s">
        <v>31</v>
      </c>
      <c r="B119" s="41">
        <v>29017</v>
      </c>
      <c r="C119" s="68">
        <v>5061</v>
      </c>
      <c r="D119" s="68">
        <v>7498.5</v>
      </c>
      <c r="E119" s="68">
        <v>1487</v>
      </c>
      <c r="F119" s="68">
        <v>951</v>
      </c>
      <c r="G119" s="68">
        <v>4273.5</v>
      </c>
      <c r="H119" s="68">
        <v>2331.5</v>
      </c>
      <c r="I119" s="68">
        <v>2769</v>
      </c>
      <c r="J119" s="68">
        <v>4442.5</v>
      </c>
      <c r="K119" s="68">
        <v>85</v>
      </c>
      <c r="L119" s="68">
        <v>118</v>
      </c>
      <c r="M119" s="62"/>
      <c r="P119" s="6"/>
      <c r="Q119"/>
      <c r="AD119" s="10"/>
    </row>
    <row r="120" spans="1:30" x14ac:dyDescent="0.2">
      <c r="A120" s="7" t="s">
        <v>1</v>
      </c>
      <c r="B120" s="71">
        <v>5045.5</v>
      </c>
      <c r="C120" s="42">
        <v>4191</v>
      </c>
      <c r="D120" s="39">
        <v>13</v>
      </c>
      <c r="E120" s="39">
        <v>15</v>
      </c>
      <c r="F120" s="39">
        <v>96</v>
      </c>
      <c r="G120" s="39">
        <v>12</v>
      </c>
      <c r="H120" s="39">
        <v>195.5</v>
      </c>
      <c r="I120" s="39">
        <v>219</v>
      </c>
      <c r="J120" s="39">
        <v>292</v>
      </c>
      <c r="K120" s="39">
        <v>0</v>
      </c>
      <c r="L120" s="39">
        <v>12</v>
      </c>
      <c r="M120" s="62" t="s">
        <v>120</v>
      </c>
      <c r="AD120" s="10"/>
    </row>
    <row r="121" spans="1:30" x14ac:dyDescent="0.2">
      <c r="A121" s="7" t="s">
        <v>2</v>
      </c>
      <c r="B121" s="71">
        <v>8757.5</v>
      </c>
      <c r="C121" s="39">
        <v>103</v>
      </c>
      <c r="D121" s="42">
        <v>7213.5</v>
      </c>
      <c r="E121" s="39">
        <v>0</v>
      </c>
      <c r="F121" s="39">
        <v>186</v>
      </c>
      <c r="G121" s="39">
        <v>66</v>
      </c>
      <c r="H121" s="39">
        <v>323</v>
      </c>
      <c r="I121" s="39">
        <v>227</v>
      </c>
      <c r="J121" s="39">
        <v>633</v>
      </c>
      <c r="K121" s="39">
        <v>3</v>
      </c>
      <c r="L121" s="39">
        <v>3</v>
      </c>
      <c r="M121" s="63"/>
      <c r="AD121" s="10"/>
    </row>
    <row r="122" spans="1:30" x14ac:dyDescent="0.2">
      <c r="A122" s="7" t="s">
        <v>3</v>
      </c>
      <c r="B122" s="71">
        <v>3349</v>
      </c>
      <c r="C122" s="39">
        <v>394</v>
      </c>
      <c r="D122" s="39">
        <v>6</v>
      </c>
      <c r="E122" s="42">
        <v>1460</v>
      </c>
      <c r="F122" s="39">
        <v>56</v>
      </c>
      <c r="G122" s="39">
        <v>3</v>
      </c>
      <c r="H122" s="39">
        <v>420</v>
      </c>
      <c r="I122" s="39">
        <v>720</v>
      </c>
      <c r="J122" s="39">
        <v>239</v>
      </c>
      <c r="K122" s="39">
        <v>0</v>
      </c>
      <c r="L122" s="39">
        <v>51</v>
      </c>
      <c r="M122" s="79" t="s">
        <v>118</v>
      </c>
      <c r="N122" s="78"/>
      <c r="O122" s="78"/>
      <c r="P122" s="78"/>
      <c r="AD122" s="10"/>
    </row>
    <row r="123" spans="1:30" x14ac:dyDescent="0.2">
      <c r="A123" s="7" t="s">
        <v>4</v>
      </c>
      <c r="B123" s="71">
        <v>912</v>
      </c>
      <c r="C123" s="39">
        <v>41</v>
      </c>
      <c r="D123" s="39">
        <v>13</v>
      </c>
      <c r="E123" s="39">
        <v>0</v>
      </c>
      <c r="F123" s="42">
        <v>404</v>
      </c>
      <c r="G123" s="39">
        <v>3</v>
      </c>
      <c r="H123" s="39">
        <v>96</v>
      </c>
      <c r="I123" s="39">
        <v>131</v>
      </c>
      <c r="J123" s="39">
        <v>211</v>
      </c>
      <c r="K123" s="39">
        <v>4</v>
      </c>
      <c r="L123" s="39">
        <v>9</v>
      </c>
      <c r="M123" s="79" t="s">
        <v>121</v>
      </c>
      <c r="N123" s="78"/>
      <c r="O123" s="78"/>
      <c r="P123" s="78"/>
      <c r="AD123" s="10"/>
    </row>
    <row r="124" spans="1:30" x14ac:dyDescent="0.2">
      <c r="A124" s="7" t="s">
        <v>7</v>
      </c>
      <c r="B124" s="71">
        <v>5420</v>
      </c>
      <c r="C124" s="39">
        <v>66</v>
      </c>
      <c r="D124" s="39">
        <v>66</v>
      </c>
      <c r="E124" s="39">
        <v>0</v>
      </c>
      <c r="F124" s="39">
        <v>87</v>
      </c>
      <c r="G124" s="42">
        <v>4053</v>
      </c>
      <c r="H124" s="39">
        <v>246</v>
      </c>
      <c r="I124" s="39">
        <v>518</v>
      </c>
      <c r="J124" s="39">
        <v>384</v>
      </c>
      <c r="K124" s="39">
        <v>0</v>
      </c>
      <c r="L124" s="39">
        <v>0</v>
      </c>
      <c r="M124" s="79" t="s">
        <v>122</v>
      </c>
      <c r="N124" s="78"/>
      <c r="O124" s="78"/>
      <c r="P124" s="78"/>
      <c r="AD124" s="10"/>
    </row>
    <row r="125" spans="1:30" x14ac:dyDescent="0.2">
      <c r="A125" s="7" t="s">
        <v>5</v>
      </c>
      <c r="B125" s="71">
        <v>451</v>
      </c>
      <c r="C125" s="39">
        <v>15</v>
      </c>
      <c r="D125" s="39">
        <v>3</v>
      </c>
      <c r="E125" s="39">
        <v>0</v>
      </c>
      <c r="F125" s="39">
        <v>27</v>
      </c>
      <c r="G125" s="39">
        <v>0</v>
      </c>
      <c r="H125" s="42">
        <v>216</v>
      </c>
      <c r="I125" s="39">
        <v>25</v>
      </c>
      <c r="J125" s="39">
        <v>145</v>
      </c>
      <c r="K125" s="39">
        <v>17</v>
      </c>
      <c r="L125" s="39">
        <v>3</v>
      </c>
      <c r="AD125" s="10"/>
    </row>
    <row r="126" spans="1:30" x14ac:dyDescent="0.2">
      <c r="A126" s="7" t="s">
        <v>13</v>
      </c>
      <c r="B126" s="71">
        <v>865</v>
      </c>
      <c r="C126" s="39">
        <v>40</v>
      </c>
      <c r="D126" s="39">
        <v>3</v>
      </c>
      <c r="E126" s="39">
        <v>0</v>
      </c>
      <c r="F126" s="39">
        <v>17</v>
      </c>
      <c r="G126" s="39">
        <v>30</v>
      </c>
      <c r="H126" s="39">
        <v>92</v>
      </c>
      <c r="I126" s="42">
        <v>478</v>
      </c>
      <c r="J126" s="39">
        <v>189</v>
      </c>
      <c r="K126" s="39">
        <v>13</v>
      </c>
      <c r="L126" s="39">
        <v>3</v>
      </c>
      <c r="M126" s="62" t="s">
        <v>192</v>
      </c>
      <c r="AD126" s="10"/>
    </row>
    <row r="127" spans="1:30" x14ac:dyDescent="0.2">
      <c r="A127" s="7" t="s">
        <v>8</v>
      </c>
      <c r="B127" s="71">
        <v>3477</v>
      </c>
      <c r="C127" s="39">
        <v>126</v>
      </c>
      <c r="D127" s="39">
        <v>46</v>
      </c>
      <c r="E127" s="39">
        <v>0</v>
      </c>
      <c r="F127" s="39">
        <v>72</v>
      </c>
      <c r="G127" s="39">
        <v>91.5</v>
      </c>
      <c r="H127" s="39">
        <v>608</v>
      </c>
      <c r="I127" s="39">
        <v>245</v>
      </c>
      <c r="J127" s="42">
        <v>2222.5</v>
      </c>
      <c r="K127" s="39">
        <v>48</v>
      </c>
      <c r="L127" s="39">
        <v>18</v>
      </c>
      <c r="M127" s="62" t="s">
        <v>123</v>
      </c>
      <c r="AD127" s="10"/>
    </row>
    <row r="128" spans="1:30" ht="12.6" customHeight="1" x14ac:dyDescent="0.2">
      <c r="A128" s="7" t="s">
        <v>36</v>
      </c>
      <c r="B128" s="71">
        <v>722</v>
      </c>
      <c r="C128" s="39">
        <v>85</v>
      </c>
      <c r="D128" s="39">
        <v>135</v>
      </c>
      <c r="E128" s="39">
        <v>12</v>
      </c>
      <c r="F128" s="39">
        <v>6</v>
      </c>
      <c r="G128" s="39">
        <v>15</v>
      </c>
      <c r="H128" s="39">
        <v>135</v>
      </c>
      <c r="I128" s="39">
        <v>206</v>
      </c>
      <c r="J128" s="39">
        <v>127</v>
      </c>
      <c r="K128" s="42">
        <v>0</v>
      </c>
      <c r="L128" s="39">
        <v>1</v>
      </c>
      <c r="M128" s="62" t="s">
        <v>186</v>
      </c>
      <c r="AD128" s="10"/>
    </row>
    <row r="129" spans="1:30" ht="12.6" customHeight="1" x14ac:dyDescent="0.2">
      <c r="A129" s="7" t="s">
        <v>86</v>
      </c>
      <c r="B129" s="71">
        <v>18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2">
        <v>18</v>
      </c>
      <c r="M129" s="62"/>
      <c r="AD129" s="10"/>
    </row>
    <row r="130" spans="1:30" x14ac:dyDescent="0.2">
      <c r="A130" s="7" t="s">
        <v>14</v>
      </c>
      <c r="B130" s="71">
        <v>0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62"/>
      <c r="AD130" s="10"/>
    </row>
    <row r="131" spans="1:30" x14ac:dyDescent="0.2">
      <c r="A131" s="7"/>
      <c r="B131" s="69">
        <f>SUM(B132:B142)</f>
        <v>1</v>
      </c>
      <c r="C131" s="69">
        <f t="shared" ref="C131:L131" si="72">SUM(C132:C142)</f>
        <v>1</v>
      </c>
      <c r="D131" s="69">
        <f t="shared" si="72"/>
        <v>1</v>
      </c>
      <c r="E131" s="69">
        <f t="shared" si="72"/>
        <v>1</v>
      </c>
      <c r="F131" s="69">
        <f t="shared" si="72"/>
        <v>1</v>
      </c>
      <c r="G131" s="69">
        <f t="shared" si="72"/>
        <v>1</v>
      </c>
      <c r="H131" s="69">
        <f t="shared" si="72"/>
        <v>0.99999999999999989</v>
      </c>
      <c r="I131" s="69">
        <f t="shared" si="72"/>
        <v>1</v>
      </c>
      <c r="J131" s="69">
        <f t="shared" si="72"/>
        <v>1</v>
      </c>
      <c r="K131" s="69">
        <f>SUM(K132:K142)</f>
        <v>1</v>
      </c>
      <c r="L131" s="69">
        <f t="shared" si="72"/>
        <v>1.0000000000000002</v>
      </c>
      <c r="M131" s="64"/>
      <c r="AD131" s="10"/>
    </row>
    <row r="132" spans="1:30" x14ac:dyDescent="0.2">
      <c r="A132" s="7" t="s">
        <v>1</v>
      </c>
      <c r="B132" s="49">
        <f>B120/B$119</f>
        <v>0.17388082847985664</v>
      </c>
      <c r="C132" s="21">
        <f t="shared" ref="C132:L132" si="73">C120/C$119</f>
        <v>0.82809721398933012</v>
      </c>
      <c r="D132" s="9">
        <f t="shared" si="73"/>
        <v>1.7336800693472027E-3</v>
      </c>
      <c r="E132" s="9">
        <f t="shared" si="73"/>
        <v>1.0087424344317418E-2</v>
      </c>
      <c r="F132" s="9">
        <f t="shared" si="73"/>
        <v>0.10094637223974763</v>
      </c>
      <c r="G132" s="9">
        <f t="shared" si="73"/>
        <v>2.8080028080028079E-3</v>
      </c>
      <c r="H132" s="9">
        <f t="shared" si="73"/>
        <v>8.3851597683894483E-2</v>
      </c>
      <c r="I132" s="9">
        <f t="shared" si="73"/>
        <v>7.90899241603467E-2</v>
      </c>
      <c r="J132" s="9">
        <f t="shared" si="73"/>
        <v>6.5728756330894769E-2</v>
      </c>
      <c r="K132" s="9">
        <f t="shared" ref="K132" si="74">K120/K$119</f>
        <v>0</v>
      </c>
      <c r="L132" s="9">
        <f t="shared" si="73"/>
        <v>0.10169491525423729</v>
      </c>
      <c r="M132" s="66" t="s">
        <v>116</v>
      </c>
      <c r="AD132" s="10"/>
    </row>
    <row r="133" spans="1:30" x14ac:dyDescent="0.2">
      <c r="A133" s="7" t="s">
        <v>2</v>
      </c>
      <c r="B133" s="49">
        <f t="shared" ref="B133:L133" si="75">B121/B$119</f>
        <v>0.30180583795705967</v>
      </c>
      <c r="C133" s="9">
        <f t="shared" si="75"/>
        <v>2.0351709148389647E-2</v>
      </c>
      <c r="D133" s="21">
        <f t="shared" si="75"/>
        <v>0.96199239847969598</v>
      </c>
      <c r="E133" s="9">
        <f t="shared" si="75"/>
        <v>0</v>
      </c>
      <c r="F133" s="9">
        <f t="shared" si="75"/>
        <v>0.19558359621451105</v>
      </c>
      <c r="G133" s="9">
        <f t="shared" si="75"/>
        <v>1.5444015444015444E-2</v>
      </c>
      <c r="H133" s="9">
        <f t="shared" si="75"/>
        <v>0.1385374222603474</v>
      </c>
      <c r="I133" s="9">
        <f t="shared" si="75"/>
        <v>8.1979053810039726E-2</v>
      </c>
      <c r="J133" s="9">
        <f t="shared" si="75"/>
        <v>0.14248733821046708</v>
      </c>
      <c r="K133" s="9">
        <f t="shared" ref="K133" si="76">K121/K$119</f>
        <v>3.5294117647058823E-2</v>
      </c>
      <c r="L133" s="9">
        <f t="shared" si="75"/>
        <v>2.5423728813559324E-2</v>
      </c>
      <c r="AD133" s="10"/>
    </row>
    <row r="134" spans="1:30" x14ac:dyDescent="0.2">
      <c r="A134" s="7" t="s">
        <v>3</v>
      </c>
      <c r="B134" s="49">
        <f t="shared" ref="B134:L134" si="77">B122/B$119</f>
        <v>0.11541510149222869</v>
      </c>
      <c r="C134" s="9">
        <f t="shared" si="77"/>
        <v>7.785022722782059E-2</v>
      </c>
      <c r="D134" s="9">
        <f t="shared" si="77"/>
        <v>8.0016003200640128E-4</v>
      </c>
      <c r="E134" s="21">
        <f t="shared" si="77"/>
        <v>0.9818426361802286</v>
      </c>
      <c r="F134" s="9">
        <f t="shared" si="77"/>
        <v>5.8885383806519455E-2</v>
      </c>
      <c r="G134" s="9">
        <f t="shared" si="77"/>
        <v>7.0200070200070197E-4</v>
      </c>
      <c r="H134" s="9">
        <f t="shared" si="77"/>
        <v>0.18014153978125672</v>
      </c>
      <c r="I134" s="9">
        <f t="shared" si="77"/>
        <v>0.26002166847237268</v>
      </c>
      <c r="J134" s="9">
        <f t="shared" si="77"/>
        <v>5.3798536859876199E-2</v>
      </c>
      <c r="K134" s="9">
        <f t="shared" ref="K134" si="78">K122/K$119</f>
        <v>0</v>
      </c>
      <c r="L134" s="9">
        <f t="shared" si="77"/>
        <v>0.43220338983050849</v>
      </c>
      <c r="M134" s="72" t="s">
        <v>118</v>
      </c>
      <c r="N134" s="73"/>
      <c r="O134" s="73"/>
      <c r="P134" s="73"/>
      <c r="AD134" s="10"/>
    </row>
    <row r="135" spans="1:30" x14ac:dyDescent="0.2">
      <c r="A135" s="7" t="s">
        <v>4</v>
      </c>
      <c r="B135" s="49">
        <f t="shared" ref="B135:L135" si="79">B123/B$119</f>
        <v>3.1429851466381775E-2</v>
      </c>
      <c r="C135" s="9">
        <f t="shared" si="79"/>
        <v>8.1011657775143259E-3</v>
      </c>
      <c r="D135" s="9">
        <f t="shared" si="79"/>
        <v>1.7336800693472027E-3</v>
      </c>
      <c r="E135" s="9">
        <f t="shared" si="79"/>
        <v>0</v>
      </c>
      <c r="F135" s="21">
        <f t="shared" si="79"/>
        <v>0.42481598317560465</v>
      </c>
      <c r="G135" s="9">
        <f t="shared" si="79"/>
        <v>7.0200070200070197E-4</v>
      </c>
      <c r="H135" s="9">
        <f t="shared" si="79"/>
        <v>4.1175209092858676E-2</v>
      </c>
      <c r="I135" s="9">
        <f t="shared" si="79"/>
        <v>4.7309498013723368E-2</v>
      </c>
      <c r="J135" s="9">
        <f t="shared" si="79"/>
        <v>4.7495779403489029E-2</v>
      </c>
      <c r="K135" s="9">
        <f t="shared" ref="K135" si="80">K123/K$119</f>
        <v>4.7058823529411764E-2</v>
      </c>
      <c r="L135" s="9">
        <f t="shared" si="79"/>
        <v>7.6271186440677971E-2</v>
      </c>
      <c r="M135" s="72" t="s">
        <v>119</v>
      </c>
      <c r="N135" s="73"/>
      <c r="O135" s="73"/>
      <c r="P135" s="73"/>
      <c r="AD135" s="10"/>
    </row>
    <row r="136" spans="1:30" x14ac:dyDescent="0.2">
      <c r="A136" s="7" t="s">
        <v>7</v>
      </c>
      <c r="B136" s="49">
        <f t="shared" ref="B136:L136" si="81">B124/B$119</f>
        <v>0.18678705586380398</v>
      </c>
      <c r="C136" s="9">
        <f t="shared" si="81"/>
        <v>1.3040901007705987E-2</v>
      </c>
      <c r="D136" s="9">
        <f t="shared" si="81"/>
        <v>8.8017603520704132E-3</v>
      </c>
      <c r="E136" s="9">
        <f t="shared" si="81"/>
        <v>0</v>
      </c>
      <c r="F136" s="9">
        <f t="shared" si="81"/>
        <v>9.1482649842271294E-2</v>
      </c>
      <c r="G136" s="21">
        <f t="shared" si="81"/>
        <v>0.94840294840294836</v>
      </c>
      <c r="H136" s="9">
        <f t="shared" si="81"/>
        <v>0.10551147330045035</v>
      </c>
      <c r="I136" s="9">
        <f t="shared" si="81"/>
        <v>0.18707114481762369</v>
      </c>
      <c r="J136" s="9">
        <f t="shared" si="81"/>
        <v>8.6437816544738325E-2</v>
      </c>
      <c r="K136" s="9">
        <f t="shared" ref="K136" si="82">K124/K$119</f>
        <v>0</v>
      </c>
      <c r="L136" s="9">
        <f t="shared" si="81"/>
        <v>0</v>
      </c>
      <c r="M136" s="77" t="s">
        <v>129</v>
      </c>
      <c r="N136" s="78"/>
      <c r="O136" s="78"/>
      <c r="AD136" s="10"/>
    </row>
    <row r="137" spans="1:30" x14ac:dyDescent="0.2">
      <c r="A137" s="7" t="s">
        <v>5</v>
      </c>
      <c r="B137" s="49">
        <f t="shared" ref="B137:L137" si="83">B125/B$119</f>
        <v>1.5542612951028708E-2</v>
      </c>
      <c r="C137" s="9">
        <f t="shared" si="83"/>
        <v>2.9638411381149969E-3</v>
      </c>
      <c r="D137" s="9">
        <f t="shared" si="83"/>
        <v>4.0008001600320064E-4</v>
      </c>
      <c r="E137" s="9">
        <f t="shared" si="83"/>
        <v>0</v>
      </c>
      <c r="F137" s="9">
        <f t="shared" si="83"/>
        <v>2.8391167192429023E-2</v>
      </c>
      <c r="G137" s="9">
        <f t="shared" si="83"/>
        <v>0</v>
      </c>
      <c r="H137" s="21">
        <f t="shared" si="83"/>
        <v>9.2644220458932017E-2</v>
      </c>
      <c r="I137" s="9">
        <f t="shared" si="83"/>
        <v>9.0285301552907194E-3</v>
      </c>
      <c r="J137" s="9">
        <f t="shared" si="83"/>
        <v>3.2639279684862126E-2</v>
      </c>
      <c r="K137" s="9">
        <f t="shared" ref="K137" si="84">K125/K$119</f>
        <v>0.2</v>
      </c>
      <c r="L137" s="9">
        <f t="shared" si="83"/>
        <v>2.5423728813559324E-2</v>
      </c>
      <c r="AD137" s="10"/>
    </row>
    <row r="138" spans="1:30" x14ac:dyDescent="0.2">
      <c r="A138" s="7" t="s">
        <v>13</v>
      </c>
      <c r="B138" s="49">
        <f t="shared" ref="B138:L138" si="85">B126/B$119</f>
        <v>2.9810111314057277E-2</v>
      </c>
      <c r="C138" s="9">
        <f t="shared" si="85"/>
        <v>7.9035763683066584E-3</v>
      </c>
      <c r="D138" s="9">
        <f t="shared" si="85"/>
        <v>4.0008001600320064E-4</v>
      </c>
      <c r="E138" s="9">
        <f t="shared" si="85"/>
        <v>0</v>
      </c>
      <c r="F138" s="9">
        <f t="shared" si="85"/>
        <v>1.7875920084121977E-2</v>
      </c>
      <c r="G138" s="9">
        <f t="shared" si="85"/>
        <v>7.0200070200070203E-3</v>
      </c>
      <c r="H138" s="9">
        <f t="shared" si="85"/>
        <v>3.9459575380656232E-2</v>
      </c>
      <c r="I138" s="21">
        <f t="shared" si="85"/>
        <v>0.17262549656915854</v>
      </c>
      <c r="J138" s="9">
        <f t="shared" si="85"/>
        <v>4.2543612830613392E-2</v>
      </c>
      <c r="K138" s="9">
        <f t="shared" ref="K138" si="86">K126/K$119</f>
        <v>0.15294117647058825</v>
      </c>
      <c r="L138" s="9">
        <f t="shared" si="85"/>
        <v>2.5423728813559324E-2</v>
      </c>
      <c r="M138" s="63" t="s">
        <v>187</v>
      </c>
      <c r="AD138" s="10"/>
    </row>
    <row r="139" spans="1:30" x14ac:dyDescent="0.2">
      <c r="A139" s="7" t="s">
        <v>8</v>
      </c>
      <c r="B139" s="49">
        <f t="shared" ref="B139:L139" si="87">B127/B$119</f>
        <v>0.11982630871558052</v>
      </c>
      <c r="C139" s="9">
        <f t="shared" si="87"/>
        <v>2.4896265560165973E-2</v>
      </c>
      <c r="D139" s="9">
        <f t="shared" si="87"/>
        <v>6.1345602453824095E-3</v>
      </c>
      <c r="E139" s="9">
        <f t="shared" si="87"/>
        <v>0</v>
      </c>
      <c r="F139" s="9">
        <f t="shared" si="87"/>
        <v>7.5709779179810727E-2</v>
      </c>
      <c r="G139" s="9">
        <f t="shared" si="87"/>
        <v>2.141102141102141E-2</v>
      </c>
      <c r="H139" s="9">
        <f t="shared" si="87"/>
        <v>0.2607763242547716</v>
      </c>
      <c r="I139" s="9">
        <f t="shared" si="87"/>
        <v>8.8479595521849044E-2</v>
      </c>
      <c r="J139" s="21">
        <f t="shared" si="87"/>
        <v>0.50028137310073162</v>
      </c>
      <c r="K139" s="9">
        <f t="shared" ref="K139" si="88">K127/K$119</f>
        <v>0.56470588235294117</v>
      </c>
      <c r="L139" s="9">
        <f t="shared" si="87"/>
        <v>0.15254237288135594</v>
      </c>
      <c r="M139" s="63" t="s">
        <v>124</v>
      </c>
      <c r="AD139" s="10"/>
    </row>
    <row r="140" spans="1:30" ht="12.6" customHeight="1" x14ac:dyDescent="0.2">
      <c r="A140" s="7" t="s">
        <v>36</v>
      </c>
      <c r="B140" s="49">
        <f t="shared" ref="B140:L140" si="89">B128/B$119</f>
        <v>2.4881965744218908E-2</v>
      </c>
      <c r="C140" s="9">
        <f t="shared" si="89"/>
        <v>1.6795099782651649E-2</v>
      </c>
      <c r="D140" s="9">
        <f t="shared" si="89"/>
        <v>1.8003600720144029E-2</v>
      </c>
      <c r="E140" s="9">
        <f t="shared" si="89"/>
        <v>8.0699394754539348E-3</v>
      </c>
      <c r="F140" s="9">
        <f t="shared" si="89"/>
        <v>6.3091482649842269E-3</v>
      </c>
      <c r="G140" s="9">
        <f t="shared" si="89"/>
        <v>3.5100035100035102E-3</v>
      </c>
      <c r="H140" s="9">
        <f t="shared" si="89"/>
        <v>5.7902637786832509E-2</v>
      </c>
      <c r="I140" s="9">
        <f t="shared" si="89"/>
        <v>7.4395088479595528E-2</v>
      </c>
      <c r="J140" s="9">
        <f t="shared" si="89"/>
        <v>2.8587507034327518E-2</v>
      </c>
      <c r="K140" s="21">
        <f t="shared" ref="K140" si="90">K128/K$119</f>
        <v>0</v>
      </c>
      <c r="L140" s="9">
        <f t="shared" si="89"/>
        <v>8.4745762711864406E-3</v>
      </c>
      <c r="M140" s="65" t="s">
        <v>125</v>
      </c>
      <c r="AD140" s="10"/>
    </row>
    <row r="141" spans="1:30" ht="12.6" customHeight="1" x14ac:dyDescent="0.2">
      <c r="A141" s="7" t="s">
        <v>86</v>
      </c>
      <c r="B141" s="49">
        <f t="shared" ref="B141:L142" si="91">B129/B$119</f>
        <v>6.2032601578385083E-4</v>
      </c>
      <c r="C141" s="9">
        <f t="shared" si="91"/>
        <v>0</v>
      </c>
      <c r="D141" s="9">
        <f t="shared" si="91"/>
        <v>0</v>
      </c>
      <c r="E141" s="9">
        <f t="shared" si="91"/>
        <v>0</v>
      </c>
      <c r="F141" s="9">
        <f t="shared" si="91"/>
        <v>0</v>
      </c>
      <c r="G141" s="9">
        <f t="shared" si="91"/>
        <v>0</v>
      </c>
      <c r="H141" s="9">
        <f t="shared" si="91"/>
        <v>0</v>
      </c>
      <c r="I141" s="9">
        <f t="shared" si="91"/>
        <v>0</v>
      </c>
      <c r="J141" s="9">
        <f t="shared" si="91"/>
        <v>0</v>
      </c>
      <c r="K141" s="9">
        <f t="shared" ref="K141" si="92">K129/K$119</f>
        <v>0</v>
      </c>
      <c r="L141" s="21">
        <f t="shared" si="91"/>
        <v>0.15254237288135594</v>
      </c>
      <c r="M141" s="65"/>
      <c r="AD141" s="10"/>
    </row>
    <row r="142" spans="1:30" x14ac:dyDescent="0.2">
      <c r="A142" s="7" t="s">
        <v>14</v>
      </c>
      <c r="B142" s="49">
        <f>B130/B$119</f>
        <v>0</v>
      </c>
      <c r="C142" s="9">
        <f t="shared" si="91"/>
        <v>0</v>
      </c>
      <c r="D142" s="9">
        <f t="shared" si="91"/>
        <v>0</v>
      </c>
      <c r="E142" s="9">
        <f t="shared" si="91"/>
        <v>0</v>
      </c>
      <c r="F142" s="9">
        <f t="shared" si="91"/>
        <v>0</v>
      </c>
      <c r="G142" s="9">
        <f t="shared" si="91"/>
        <v>0</v>
      </c>
      <c r="H142" s="9">
        <f t="shared" si="91"/>
        <v>0</v>
      </c>
      <c r="I142" s="9">
        <f t="shared" si="91"/>
        <v>0</v>
      </c>
      <c r="J142" s="9">
        <f t="shared" si="91"/>
        <v>0</v>
      </c>
      <c r="K142" s="9">
        <f t="shared" ref="K142" si="93">K130/K$119</f>
        <v>0</v>
      </c>
      <c r="L142" s="9">
        <f t="shared" si="91"/>
        <v>0</v>
      </c>
      <c r="M142" s="65"/>
      <c r="AD142" s="10"/>
    </row>
    <row r="143" spans="1:30" x14ac:dyDescent="0.2">
      <c r="A143" s="7" t="s">
        <v>31</v>
      </c>
      <c r="B143" s="69">
        <f t="shared" ref="B143:B154" si="94">SUM(C143:L143)</f>
        <v>1</v>
      </c>
      <c r="C143" s="70">
        <f t="shared" ref="C143:L143" si="95">C119/$B119</f>
        <v>0.1744149981045594</v>
      </c>
      <c r="D143" s="70">
        <f t="shared" si="95"/>
        <v>0.25841747940862253</v>
      </c>
      <c r="E143" s="70">
        <f t="shared" si="95"/>
        <v>5.1245821415032568E-2</v>
      </c>
      <c r="F143" s="70">
        <f t="shared" si="95"/>
        <v>3.2773891167246785E-2</v>
      </c>
      <c r="G143" s="70">
        <f t="shared" si="95"/>
        <v>0.14727573491401591</v>
      </c>
      <c r="H143" s="70">
        <f t="shared" si="95"/>
        <v>8.0349450322224902E-2</v>
      </c>
      <c r="I143" s="70">
        <f t="shared" si="95"/>
        <v>9.5426818761415719E-2</v>
      </c>
      <c r="J143" s="70">
        <f t="shared" si="95"/>
        <v>0.15309990695109763</v>
      </c>
      <c r="K143" s="70">
        <f t="shared" si="95"/>
        <v>2.9293172967570736E-3</v>
      </c>
      <c r="L143" s="70">
        <f t="shared" si="95"/>
        <v>4.0665816590274668E-3</v>
      </c>
      <c r="M143" s="65"/>
      <c r="AD143" s="10"/>
    </row>
    <row r="144" spans="1:30" x14ac:dyDescent="0.2">
      <c r="A144" s="7"/>
      <c r="B144" s="8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65"/>
      <c r="AD144" s="10"/>
    </row>
    <row r="145" spans="1:30" x14ac:dyDescent="0.2">
      <c r="A145" s="7" t="s">
        <v>1</v>
      </c>
      <c r="B145" s="20">
        <f t="shared" si="94"/>
        <v>0.99999999999999989</v>
      </c>
      <c r="C145" s="21">
        <f t="shared" ref="C145:L145" si="96">C120/$B120</f>
        <v>0.8306411653949064</v>
      </c>
      <c r="D145" s="9">
        <f t="shared" si="96"/>
        <v>2.5765533643841046E-3</v>
      </c>
      <c r="E145" s="9">
        <f t="shared" si="96"/>
        <v>2.9729461896739668E-3</v>
      </c>
      <c r="F145" s="9">
        <f t="shared" si="96"/>
        <v>1.9026855613913388E-2</v>
      </c>
      <c r="G145" s="9">
        <f t="shared" si="96"/>
        <v>2.3783569517391735E-3</v>
      </c>
      <c r="H145" s="9">
        <f t="shared" si="96"/>
        <v>3.8747398672084037E-2</v>
      </c>
      <c r="I145" s="9">
        <f t="shared" si="96"/>
        <v>4.3405014369239915E-2</v>
      </c>
      <c r="J145" s="9">
        <f t="shared" si="96"/>
        <v>5.7873352492319889E-2</v>
      </c>
      <c r="K145" s="9">
        <f t="shared" si="96"/>
        <v>0</v>
      </c>
      <c r="L145" s="9">
        <f t="shared" si="96"/>
        <v>2.3783569517391735E-3</v>
      </c>
      <c r="M145" s="67" t="s">
        <v>117</v>
      </c>
      <c r="AD145" s="10"/>
    </row>
    <row r="146" spans="1:30" x14ac:dyDescent="0.2">
      <c r="A146" s="7" t="s">
        <v>2</v>
      </c>
      <c r="B146" s="20">
        <f t="shared" si="94"/>
        <v>1</v>
      </c>
      <c r="C146" s="9">
        <f t="shared" ref="C146:L146" si="97">C121/$B121</f>
        <v>1.1761347416500144E-2</v>
      </c>
      <c r="D146" s="21">
        <f t="shared" si="97"/>
        <v>0.82369397659149302</v>
      </c>
      <c r="E146" s="9">
        <f t="shared" si="97"/>
        <v>0</v>
      </c>
      <c r="F146" s="9">
        <f t="shared" si="97"/>
        <v>2.1238938053097345E-2</v>
      </c>
      <c r="G146" s="9">
        <f t="shared" si="97"/>
        <v>7.5363973736797029E-3</v>
      </c>
      <c r="H146" s="9">
        <f t="shared" si="97"/>
        <v>3.6882671995432485E-2</v>
      </c>
      <c r="I146" s="9">
        <f t="shared" si="97"/>
        <v>2.5920639451898372E-2</v>
      </c>
      <c r="J146" s="9">
        <f t="shared" si="97"/>
        <v>7.2280902083928067E-2</v>
      </c>
      <c r="K146" s="9">
        <f t="shared" si="97"/>
        <v>3.4256351698544105E-4</v>
      </c>
      <c r="L146" s="9">
        <f t="shared" si="97"/>
        <v>3.4256351698544105E-4</v>
      </c>
      <c r="M146" s="65"/>
      <c r="AD146" s="10"/>
    </row>
    <row r="147" spans="1:30" x14ac:dyDescent="0.2">
      <c r="A147" s="7" t="s">
        <v>3</v>
      </c>
      <c r="B147" s="20">
        <f t="shared" si="94"/>
        <v>1.0000000000000002</v>
      </c>
      <c r="C147" s="9">
        <f t="shared" ref="C147:L147" si="98">C122/$B122</f>
        <v>0.11764705882352941</v>
      </c>
      <c r="D147" s="9">
        <f t="shared" si="98"/>
        <v>1.7915795759928337E-3</v>
      </c>
      <c r="E147" s="21">
        <f t="shared" si="98"/>
        <v>0.4359510301582562</v>
      </c>
      <c r="F147" s="9">
        <f t="shared" si="98"/>
        <v>1.6721409375933114E-2</v>
      </c>
      <c r="G147" s="9">
        <f t="shared" si="98"/>
        <v>8.9578978799641684E-4</v>
      </c>
      <c r="H147" s="9">
        <f t="shared" si="98"/>
        <v>0.12541057031949837</v>
      </c>
      <c r="I147" s="9">
        <f t="shared" si="98"/>
        <v>0.21498954911914003</v>
      </c>
      <c r="J147" s="9">
        <f t="shared" si="98"/>
        <v>7.1364586443714545E-2</v>
      </c>
      <c r="K147" s="9">
        <f t="shared" si="98"/>
        <v>0</v>
      </c>
      <c r="L147" s="9">
        <f t="shared" si="98"/>
        <v>1.5228426395939087E-2</v>
      </c>
      <c r="M147" s="72" t="s">
        <v>126</v>
      </c>
      <c r="N147" s="73"/>
      <c r="O147" s="73"/>
      <c r="P147" s="73"/>
      <c r="AD147" s="10"/>
    </row>
    <row r="148" spans="1:30" x14ac:dyDescent="0.2">
      <c r="A148" s="7" t="s">
        <v>4</v>
      </c>
      <c r="B148" s="20">
        <f t="shared" si="94"/>
        <v>0.99999999999999989</v>
      </c>
      <c r="C148" s="9">
        <f t="shared" ref="C148:L148" si="99">C123/$B123</f>
        <v>4.4956140350877194E-2</v>
      </c>
      <c r="D148" s="9">
        <f t="shared" si="99"/>
        <v>1.425438596491228E-2</v>
      </c>
      <c r="E148" s="9">
        <f t="shared" si="99"/>
        <v>0</v>
      </c>
      <c r="F148" s="21">
        <f t="shared" si="99"/>
        <v>0.44298245614035087</v>
      </c>
      <c r="G148" s="9">
        <f t="shared" si="99"/>
        <v>3.2894736842105261E-3</v>
      </c>
      <c r="H148" s="9">
        <f t="shared" si="99"/>
        <v>0.10526315789473684</v>
      </c>
      <c r="I148" s="9">
        <f t="shared" si="99"/>
        <v>0.14364035087719298</v>
      </c>
      <c r="J148" s="9">
        <f t="shared" si="99"/>
        <v>0.23135964912280702</v>
      </c>
      <c r="K148" s="9">
        <f t="shared" si="99"/>
        <v>4.3859649122807015E-3</v>
      </c>
      <c r="L148" s="9">
        <f t="shared" si="99"/>
        <v>9.8684210526315784E-3</v>
      </c>
      <c r="M148" s="72" t="s">
        <v>127</v>
      </c>
      <c r="N148" s="73"/>
      <c r="O148" s="73"/>
      <c r="P148" s="73"/>
      <c r="AD148" s="10"/>
    </row>
    <row r="149" spans="1:30" x14ac:dyDescent="0.2">
      <c r="A149" s="7" t="s">
        <v>7</v>
      </c>
      <c r="B149" s="20">
        <f t="shared" si="94"/>
        <v>1</v>
      </c>
      <c r="C149" s="9">
        <f t="shared" ref="C149:L149" si="100">C124/$B124</f>
        <v>1.2177121771217712E-2</v>
      </c>
      <c r="D149" s="9">
        <f t="shared" si="100"/>
        <v>1.2177121771217712E-2</v>
      </c>
      <c r="E149" s="9">
        <f t="shared" si="100"/>
        <v>0</v>
      </c>
      <c r="F149" s="9">
        <f t="shared" si="100"/>
        <v>1.6051660516605167E-2</v>
      </c>
      <c r="G149" s="21">
        <f t="shared" si="100"/>
        <v>0.74778597785977863</v>
      </c>
      <c r="H149" s="9">
        <f t="shared" si="100"/>
        <v>4.5387453874538748E-2</v>
      </c>
      <c r="I149" s="9">
        <f t="shared" si="100"/>
        <v>9.5571955719557192E-2</v>
      </c>
      <c r="J149" s="9">
        <f t="shared" si="100"/>
        <v>7.0848708487084869E-2</v>
      </c>
      <c r="K149" s="9">
        <f t="shared" si="100"/>
        <v>0</v>
      </c>
      <c r="L149" s="9">
        <f t="shared" si="100"/>
        <v>0</v>
      </c>
      <c r="M149" s="77" t="s">
        <v>128</v>
      </c>
      <c r="N149" s="78"/>
      <c r="AD149" s="10"/>
    </row>
    <row r="150" spans="1:30" x14ac:dyDescent="0.2">
      <c r="A150" s="7" t="s">
        <v>5</v>
      </c>
      <c r="B150" s="20">
        <f t="shared" si="94"/>
        <v>1</v>
      </c>
      <c r="C150" s="9">
        <f t="shared" ref="C150:L150" si="101">C125/$B125</f>
        <v>3.325942350332594E-2</v>
      </c>
      <c r="D150" s="9">
        <f t="shared" si="101"/>
        <v>6.6518847006651885E-3</v>
      </c>
      <c r="E150" s="9">
        <f t="shared" si="101"/>
        <v>0</v>
      </c>
      <c r="F150" s="9">
        <f t="shared" si="101"/>
        <v>5.9866962305986697E-2</v>
      </c>
      <c r="G150" s="9">
        <f t="shared" si="101"/>
        <v>0</v>
      </c>
      <c r="H150" s="21">
        <f t="shared" si="101"/>
        <v>0.47893569844789358</v>
      </c>
      <c r="I150" s="9">
        <f t="shared" si="101"/>
        <v>5.543237250554324E-2</v>
      </c>
      <c r="J150" s="9">
        <f t="shared" si="101"/>
        <v>0.3215077605321508</v>
      </c>
      <c r="K150" s="9">
        <f t="shared" si="101"/>
        <v>3.7694013303769404E-2</v>
      </c>
      <c r="L150" s="9">
        <f t="shared" si="101"/>
        <v>6.6518847006651885E-3</v>
      </c>
      <c r="Q150"/>
      <c r="AD150" s="10"/>
    </row>
    <row r="151" spans="1:30" x14ac:dyDescent="0.2">
      <c r="A151" s="7" t="s">
        <v>13</v>
      </c>
      <c r="B151" s="20">
        <f t="shared" si="94"/>
        <v>1</v>
      </c>
      <c r="C151" s="9">
        <f t="shared" ref="C151:L151" si="102">C126/$B126</f>
        <v>4.6242774566473986E-2</v>
      </c>
      <c r="D151" s="9">
        <f t="shared" si="102"/>
        <v>3.4682080924855491E-3</v>
      </c>
      <c r="E151" s="9">
        <f t="shared" si="102"/>
        <v>0</v>
      </c>
      <c r="F151" s="9">
        <f t="shared" si="102"/>
        <v>1.9653179190751446E-2</v>
      </c>
      <c r="G151" s="9">
        <f t="shared" si="102"/>
        <v>3.4682080924855488E-2</v>
      </c>
      <c r="H151" s="9">
        <f t="shared" si="102"/>
        <v>0.10635838150289018</v>
      </c>
      <c r="I151" s="21">
        <f t="shared" si="102"/>
        <v>0.55260115606936411</v>
      </c>
      <c r="J151" s="9">
        <f t="shared" si="102"/>
        <v>0.2184971098265896</v>
      </c>
      <c r="K151" s="9">
        <f t="shared" si="102"/>
        <v>1.5028901734104046E-2</v>
      </c>
      <c r="L151" s="9">
        <f t="shared" si="102"/>
        <v>3.4682080924855491E-3</v>
      </c>
      <c r="M151" s="63" t="s">
        <v>188</v>
      </c>
      <c r="Q151"/>
      <c r="AD151" s="10"/>
    </row>
    <row r="152" spans="1:30" x14ac:dyDescent="0.2">
      <c r="A152" s="7" t="s">
        <v>8</v>
      </c>
      <c r="B152" s="20">
        <f t="shared" si="94"/>
        <v>1</v>
      </c>
      <c r="C152" s="9">
        <f t="shared" ref="C152:L152" si="103">C127/$B127</f>
        <v>3.6238136324417601E-2</v>
      </c>
      <c r="D152" s="9">
        <f t="shared" si="103"/>
        <v>1.3229795800977854E-2</v>
      </c>
      <c r="E152" s="9">
        <f t="shared" si="103"/>
        <v>0</v>
      </c>
      <c r="F152" s="9">
        <f t="shared" si="103"/>
        <v>2.0707506471095771E-2</v>
      </c>
      <c r="G152" s="9">
        <f t="shared" si="103"/>
        <v>2.6315789473684209E-2</v>
      </c>
      <c r="H152" s="9">
        <f t="shared" si="103"/>
        <v>0.17486338797814208</v>
      </c>
      <c r="I152" s="9">
        <f t="shared" si="103"/>
        <v>7.046304285303423E-2</v>
      </c>
      <c r="J152" s="21">
        <f t="shared" si="103"/>
        <v>0.63920046016681042</v>
      </c>
      <c r="K152" s="9">
        <f t="shared" si="103"/>
        <v>1.3805004314063849E-2</v>
      </c>
      <c r="L152" s="9">
        <f t="shared" si="103"/>
        <v>5.1768766177739426E-3</v>
      </c>
      <c r="M152" s="63" t="s">
        <v>124</v>
      </c>
      <c r="P152" s="9"/>
      <c r="Q152"/>
      <c r="AD152" s="10"/>
    </row>
    <row r="153" spans="1:30" ht="12.6" customHeight="1" x14ac:dyDescent="0.2">
      <c r="A153" s="7" t="s">
        <v>36</v>
      </c>
      <c r="B153" s="20">
        <f t="shared" si="94"/>
        <v>0.99999999999999989</v>
      </c>
      <c r="C153" s="9">
        <f t="shared" ref="C153:L153" si="104">C128/$B128</f>
        <v>0.11772853185595568</v>
      </c>
      <c r="D153" s="9">
        <f t="shared" si="104"/>
        <v>0.18698060941828254</v>
      </c>
      <c r="E153" s="9">
        <f t="shared" si="104"/>
        <v>1.662049861495845E-2</v>
      </c>
      <c r="F153" s="9">
        <f t="shared" si="104"/>
        <v>8.3102493074792248E-3</v>
      </c>
      <c r="G153" s="9">
        <f t="shared" si="104"/>
        <v>2.077562326869806E-2</v>
      </c>
      <c r="H153" s="9">
        <f t="shared" si="104"/>
        <v>0.18698060941828254</v>
      </c>
      <c r="I153" s="9">
        <f t="shared" si="104"/>
        <v>0.2853185595567867</v>
      </c>
      <c r="J153" s="9">
        <f t="shared" si="104"/>
        <v>0.17590027700831026</v>
      </c>
      <c r="K153" s="21">
        <f t="shared" si="104"/>
        <v>0</v>
      </c>
      <c r="L153" s="9">
        <f t="shared" si="104"/>
        <v>1.3850415512465374E-3</v>
      </c>
      <c r="M153" s="65" t="s">
        <v>125</v>
      </c>
      <c r="P153" s="9"/>
      <c r="Q153"/>
      <c r="AD153" s="10"/>
    </row>
    <row r="154" spans="1:30" ht="12.6" customHeight="1" x14ac:dyDescent="0.2">
      <c r="A154" s="7" t="s">
        <v>86</v>
      </c>
      <c r="B154" s="20">
        <f t="shared" si="94"/>
        <v>1</v>
      </c>
      <c r="C154" s="9">
        <f t="shared" ref="C154:L154" si="105">C129/$B129</f>
        <v>0</v>
      </c>
      <c r="D154" s="9">
        <f t="shared" si="105"/>
        <v>0</v>
      </c>
      <c r="E154" s="9">
        <f t="shared" si="105"/>
        <v>0</v>
      </c>
      <c r="F154" s="9">
        <f t="shared" si="105"/>
        <v>0</v>
      </c>
      <c r="G154" s="9">
        <f t="shared" si="105"/>
        <v>0</v>
      </c>
      <c r="H154" s="9">
        <f t="shared" si="105"/>
        <v>0</v>
      </c>
      <c r="I154" s="9">
        <f t="shared" si="105"/>
        <v>0</v>
      </c>
      <c r="J154" s="9">
        <f t="shared" si="105"/>
        <v>0</v>
      </c>
      <c r="K154" s="9">
        <f t="shared" si="105"/>
        <v>0</v>
      </c>
      <c r="L154" s="21">
        <f t="shared" si="105"/>
        <v>1</v>
      </c>
      <c r="M154" s="65"/>
      <c r="P154" s="9"/>
      <c r="Q154"/>
      <c r="AD154" s="10"/>
    </row>
    <row r="155" spans="1:30" x14ac:dyDescent="0.2">
      <c r="A155" s="7" t="s">
        <v>14</v>
      </c>
      <c r="B155" s="20">
        <f>SUM(C155:L155)</f>
        <v>0</v>
      </c>
      <c r="C155" s="9" t="str">
        <f t="shared" ref="C155:L155" si="106">IFERROR((C130/$B130),"n/a")</f>
        <v>n/a</v>
      </c>
      <c r="D155" s="9" t="str">
        <f t="shared" si="106"/>
        <v>n/a</v>
      </c>
      <c r="E155" s="9" t="str">
        <f t="shared" si="106"/>
        <v>n/a</v>
      </c>
      <c r="F155" s="9" t="str">
        <f t="shared" si="106"/>
        <v>n/a</v>
      </c>
      <c r="G155" s="9" t="str">
        <f t="shared" si="106"/>
        <v>n/a</v>
      </c>
      <c r="H155" s="9" t="str">
        <f t="shared" si="106"/>
        <v>n/a</v>
      </c>
      <c r="I155" s="9" t="str">
        <f t="shared" si="106"/>
        <v>n/a</v>
      </c>
      <c r="J155" s="9" t="str">
        <f t="shared" si="106"/>
        <v>n/a</v>
      </c>
      <c r="K155" s="9" t="str">
        <f t="shared" si="106"/>
        <v>n/a</v>
      </c>
      <c r="L155" s="9" t="str">
        <f t="shared" si="106"/>
        <v>n/a</v>
      </c>
      <c r="M155" s="65"/>
      <c r="P155" s="9"/>
      <c r="Q155"/>
      <c r="AD155" s="10"/>
    </row>
    <row r="156" spans="1:30" ht="12.6" customHeight="1" x14ac:dyDescent="0.2">
      <c r="A156" s="10" t="s">
        <v>156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14"/>
      <c r="N156" s="6"/>
      <c r="O156" s="6"/>
      <c r="P156" s="14"/>
    </row>
    <row r="157" spans="1:30" ht="12.6" customHeight="1" x14ac:dyDescent="0.2">
      <c r="A157" t="s">
        <v>37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14"/>
      <c r="N157" s="6"/>
      <c r="O157" s="6"/>
      <c r="P157" s="14"/>
    </row>
    <row r="158" spans="1:30" ht="12.6" customHeight="1" x14ac:dyDescent="0.2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14"/>
      <c r="N158" s="6"/>
      <c r="O158" s="6"/>
      <c r="P158" s="14"/>
    </row>
    <row r="159" spans="1:30" ht="18" x14ac:dyDescent="0.25">
      <c r="A159" s="1" t="s">
        <v>158</v>
      </c>
    </row>
    <row r="160" spans="1:30" ht="15.75" x14ac:dyDescent="0.25">
      <c r="B160" s="25" t="s">
        <v>10</v>
      </c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N160" s="17"/>
      <c r="O160" s="17"/>
    </row>
    <row r="161" spans="1:30" x14ac:dyDescent="0.2">
      <c r="B161" s="5" t="s">
        <v>11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N161" s="10"/>
      <c r="O161" s="10"/>
    </row>
    <row r="162" spans="1:30" ht="75.75" x14ac:dyDescent="0.2">
      <c r="A162" s="18" t="s">
        <v>12</v>
      </c>
      <c r="B162" s="19" t="s">
        <v>45</v>
      </c>
      <c r="C162" s="19" t="s">
        <v>1</v>
      </c>
      <c r="D162" s="19" t="s">
        <v>2</v>
      </c>
      <c r="E162" s="19" t="s">
        <v>3</v>
      </c>
      <c r="F162" s="19" t="s">
        <v>4</v>
      </c>
      <c r="G162" s="19" t="s">
        <v>7</v>
      </c>
      <c r="H162" s="19" t="s">
        <v>5</v>
      </c>
      <c r="I162" s="19" t="s">
        <v>13</v>
      </c>
      <c r="J162" s="19" t="s">
        <v>8</v>
      </c>
      <c r="K162" s="19" t="s">
        <v>112</v>
      </c>
      <c r="L162" s="19" t="s">
        <v>86</v>
      </c>
      <c r="M162" s="22"/>
      <c r="P162" s="22"/>
      <c r="Q162"/>
      <c r="AD162" s="10"/>
    </row>
    <row r="163" spans="1:30" x14ac:dyDescent="0.2">
      <c r="A163" s="7" t="s">
        <v>46</v>
      </c>
      <c r="B163" s="41">
        <v>10965</v>
      </c>
      <c r="C163" s="68">
        <v>1844</v>
      </c>
      <c r="D163" s="68">
        <v>3077</v>
      </c>
      <c r="E163" s="68">
        <v>747</v>
      </c>
      <c r="F163" s="68">
        <v>340</v>
      </c>
      <c r="G163" s="68">
        <v>1601</v>
      </c>
      <c r="H163" s="68">
        <v>775</v>
      </c>
      <c r="I163" s="68">
        <v>955</v>
      </c>
      <c r="J163" s="68">
        <v>1518</v>
      </c>
      <c r="K163" s="68">
        <v>66</v>
      </c>
      <c r="L163" s="68">
        <v>42</v>
      </c>
      <c r="M163" s="62" t="s">
        <v>120</v>
      </c>
      <c r="Q163"/>
      <c r="AD163" s="10"/>
    </row>
    <row r="164" spans="1:30" x14ac:dyDescent="0.2">
      <c r="A164" s="7" t="s">
        <v>1</v>
      </c>
      <c r="B164" s="71">
        <v>1827</v>
      </c>
      <c r="C164" s="42">
        <v>1526</v>
      </c>
      <c r="D164" s="39">
        <v>5</v>
      </c>
      <c r="E164" s="39">
        <v>5</v>
      </c>
      <c r="F164" s="39">
        <v>32</v>
      </c>
      <c r="G164" s="39">
        <v>6</v>
      </c>
      <c r="H164" s="39">
        <v>66</v>
      </c>
      <c r="I164" s="39">
        <v>77</v>
      </c>
      <c r="J164" s="39">
        <v>98</v>
      </c>
      <c r="K164" s="39">
        <v>8</v>
      </c>
      <c r="L164" s="39">
        <v>4</v>
      </c>
      <c r="AD164" s="10"/>
    </row>
    <row r="165" spans="1:30" x14ac:dyDescent="0.2">
      <c r="A165" s="7" t="s">
        <v>2</v>
      </c>
      <c r="B165" s="71">
        <v>3476</v>
      </c>
      <c r="C165" s="39">
        <v>39</v>
      </c>
      <c r="D165" s="42">
        <v>2945</v>
      </c>
      <c r="E165" s="39">
        <v>0</v>
      </c>
      <c r="F165" s="39">
        <v>62</v>
      </c>
      <c r="G165" s="39">
        <v>22</v>
      </c>
      <c r="H165" s="39">
        <v>107</v>
      </c>
      <c r="I165" s="39">
        <v>87</v>
      </c>
      <c r="J165" s="39">
        <v>211</v>
      </c>
      <c r="K165" s="39">
        <v>2</v>
      </c>
      <c r="L165" s="39">
        <v>1</v>
      </c>
      <c r="M165" s="72" t="s">
        <v>118</v>
      </c>
      <c r="N165" s="73"/>
      <c r="O165" s="73"/>
      <c r="P165" s="73"/>
      <c r="AD165" s="10"/>
    </row>
    <row r="166" spans="1:30" x14ac:dyDescent="0.2">
      <c r="A166" s="7" t="s">
        <v>3</v>
      </c>
      <c r="B166" s="71">
        <v>1357</v>
      </c>
      <c r="C166" s="39">
        <v>138</v>
      </c>
      <c r="D166" s="39">
        <v>2</v>
      </c>
      <c r="E166" s="42">
        <v>735</v>
      </c>
      <c r="F166" s="39">
        <v>19</v>
      </c>
      <c r="G166" s="39">
        <v>1</v>
      </c>
      <c r="H166" s="39">
        <v>140</v>
      </c>
      <c r="I166" s="39">
        <v>221</v>
      </c>
      <c r="J166" s="39">
        <v>81</v>
      </c>
      <c r="K166" s="39">
        <v>3</v>
      </c>
      <c r="L166" s="39">
        <v>17</v>
      </c>
      <c r="M166" s="74" t="s">
        <v>121</v>
      </c>
      <c r="N166" s="73"/>
      <c r="O166" s="73"/>
      <c r="P166" s="73"/>
      <c r="AD166" s="10"/>
    </row>
    <row r="167" spans="1:30" x14ac:dyDescent="0.2">
      <c r="A167" s="7" t="s">
        <v>4</v>
      </c>
      <c r="B167" s="71">
        <v>348</v>
      </c>
      <c r="C167" s="39">
        <v>15</v>
      </c>
      <c r="D167" s="39">
        <v>5</v>
      </c>
      <c r="E167" s="39">
        <v>0</v>
      </c>
      <c r="F167" s="42">
        <v>157</v>
      </c>
      <c r="G167" s="39">
        <v>1</v>
      </c>
      <c r="H167" s="39">
        <v>32</v>
      </c>
      <c r="I167" s="39">
        <v>56</v>
      </c>
      <c r="J167" s="39">
        <v>71</v>
      </c>
      <c r="K167" s="39">
        <v>8</v>
      </c>
      <c r="L167" s="39">
        <v>3</v>
      </c>
      <c r="M167" s="79" t="s">
        <v>130</v>
      </c>
      <c r="N167" s="78"/>
      <c r="AD167" s="10"/>
    </row>
    <row r="168" spans="1:30" x14ac:dyDescent="0.2">
      <c r="A168" s="7" t="s">
        <v>7</v>
      </c>
      <c r="B168" s="71">
        <v>2026</v>
      </c>
      <c r="C168" s="39">
        <v>30</v>
      </c>
      <c r="D168" s="39">
        <v>22</v>
      </c>
      <c r="E168" s="39">
        <v>0</v>
      </c>
      <c r="F168" s="39">
        <v>29</v>
      </c>
      <c r="G168" s="42">
        <v>1525</v>
      </c>
      <c r="H168" s="39">
        <v>82</v>
      </c>
      <c r="I168" s="39">
        <v>208</v>
      </c>
      <c r="J168" s="39">
        <v>128</v>
      </c>
      <c r="K168" s="39">
        <v>2</v>
      </c>
      <c r="L168" s="39">
        <v>0</v>
      </c>
      <c r="AD168" s="10"/>
    </row>
    <row r="169" spans="1:30" x14ac:dyDescent="0.2">
      <c r="A169" s="7" t="s">
        <v>5</v>
      </c>
      <c r="B169" s="71">
        <v>158</v>
      </c>
      <c r="C169" s="39">
        <v>5</v>
      </c>
      <c r="D169" s="39">
        <v>1</v>
      </c>
      <c r="E169" s="39">
        <v>0</v>
      </c>
      <c r="F169" s="39">
        <v>9</v>
      </c>
      <c r="G169" s="39">
        <v>0</v>
      </c>
      <c r="H169" s="42">
        <v>72</v>
      </c>
      <c r="I169" s="39">
        <v>9</v>
      </c>
      <c r="J169" s="39">
        <v>49</v>
      </c>
      <c r="K169" s="39">
        <v>12</v>
      </c>
      <c r="L169" s="39">
        <v>1</v>
      </c>
      <c r="M169" s="62" t="s">
        <v>189</v>
      </c>
      <c r="AD169" s="10"/>
    </row>
    <row r="170" spans="1:30" x14ac:dyDescent="0.2">
      <c r="A170" s="7" t="s">
        <v>13</v>
      </c>
      <c r="B170" s="71">
        <v>298</v>
      </c>
      <c r="C170" s="39">
        <v>16</v>
      </c>
      <c r="D170" s="39">
        <v>1</v>
      </c>
      <c r="E170" s="39">
        <v>0</v>
      </c>
      <c r="F170" s="39">
        <v>6</v>
      </c>
      <c r="G170" s="39">
        <v>10</v>
      </c>
      <c r="H170" s="39">
        <v>30</v>
      </c>
      <c r="I170" s="42">
        <v>162</v>
      </c>
      <c r="J170" s="39">
        <v>65</v>
      </c>
      <c r="K170" s="39">
        <v>7</v>
      </c>
      <c r="L170" s="39">
        <v>1</v>
      </c>
      <c r="M170" s="62" t="s">
        <v>190</v>
      </c>
      <c r="AD170" s="10"/>
    </row>
    <row r="171" spans="1:30" x14ac:dyDescent="0.2">
      <c r="A171" s="7" t="s">
        <v>8</v>
      </c>
      <c r="B171" s="71">
        <v>1197</v>
      </c>
      <c r="C171" s="39">
        <v>46</v>
      </c>
      <c r="D171" s="39">
        <v>18</v>
      </c>
      <c r="E171" s="39">
        <v>0</v>
      </c>
      <c r="F171" s="39">
        <v>24</v>
      </c>
      <c r="G171" s="39">
        <v>31</v>
      </c>
      <c r="H171" s="39">
        <v>190</v>
      </c>
      <c r="I171" s="39">
        <v>87</v>
      </c>
      <c r="J171" s="42">
        <v>772</v>
      </c>
      <c r="K171" s="39">
        <v>23</v>
      </c>
      <c r="L171" s="39">
        <v>6</v>
      </c>
      <c r="M171" s="62" t="s">
        <v>131</v>
      </c>
      <c r="AD171" s="10"/>
    </row>
    <row r="172" spans="1:30" ht="12.6" customHeight="1" x14ac:dyDescent="0.2">
      <c r="A172" s="7" t="s">
        <v>38</v>
      </c>
      <c r="B172" s="71">
        <v>271</v>
      </c>
      <c r="C172" s="39">
        <v>29</v>
      </c>
      <c r="D172" s="39">
        <v>78</v>
      </c>
      <c r="E172" s="39">
        <v>7</v>
      </c>
      <c r="F172" s="39">
        <v>2</v>
      </c>
      <c r="G172" s="39">
        <v>5</v>
      </c>
      <c r="H172" s="39">
        <v>56</v>
      </c>
      <c r="I172" s="39">
        <v>48</v>
      </c>
      <c r="J172" s="39">
        <v>43</v>
      </c>
      <c r="K172" s="42">
        <v>1</v>
      </c>
      <c r="L172" s="39">
        <v>2</v>
      </c>
      <c r="AD172" s="10"/>
    </row>
    <row r="173" spans="1:30" ht="12.6" customHeight="1" x14ac:dyDescent="0.2">
      <c r="A173" s="7" t="s">
        <v>86</v>
      </c>
      <c r="B173" s="71">
        <v>7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2">
        <v>7</v>
      </c>
      <c r="M173" s="62"/>
      <c r="AD173" s="10"/>
    </row>
    <row r="174" spans="1:30" x14ac:dyDescent="0.2">
      <c r="A174" s="7" t="s">
        <v>14</v>
      </c>
      <c r="B174" s="71">
        <v>0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62"/>
      <c r="AD174" s="10"/>
    </row>
    <row r="175" spans="1:30" x14ac:dyDescent="0.2">
      <c r="A175" s="7"/>
      <c r="B175" s="69">
        <f>SUM(B176:B186)</f>
        <v>1</v>
      </c>
      <c r="C175" s="69">
        <f t="shared" ref="C175:L175" si="107">SUM(C176:C186)</f>
        <v>0.99999999999999989</v>
      </c>
      <c r="D175" s="69">
        <f t="shared" si="107"/>
        <v>1</v>
      </c>
      <c r="E175" s="69">
        <f t="shared" si="107"/>
        <v>1</v>
      </c>
      <c r="F175" s="69">
        <f t="shared" si="107"/>
        <v>1.0000000000000002</v>
      </c>
      <c r="G175" s="69">
        <f t="shared" si="107"/>
        <v>1</v>
      </c>
      <c r="H175" s="69">
        <f t="shared" si="107"/>
        <v>0.99999999999999989</v>
      </c>
      <c r="I175" s="69">
        <f t="shared" si="107"/>
        <v>1</v>
      </c>
      <c r="J175" s="69">
        <f t="shared" si="107"/>
        <v>1</v>
      </c>
      <c r="K175" s="69">
        <f t="shared" ref="K175" si="108">SUM(K176:K186)</f>
        <v>1</v>
      </c>
      <c r="L175" s="69">
        <f t="shared" si="107"/>
        <v>1.0000000000000002</v>
      </c>
      <c r="M175" s="66" t="s">
        <v>116</v>
      </c>
      <c r="AD175" s="10"/>
    </row>
    <row r="176" spans="1:30" x14ac:dyDescent="0.2">
      <c r="A176" s="7" t="s">
        <v>1</v>
      </c>
      <c r="B176" s="75">
        <f>B164/B$163</f>
        <v>0.16662106703146376</v>
      </c>
      <c r="C176" s="21">
        <f t="shared" ref="C176:L176" si="109">C164/C$163</f>
        <v>0.82754880694143163</v>
      </c>
      <c r="D176" s="9">
        <f t="shared" si="109"/>
        <v>1.6249593760155996E-3</v>
      </c>
      <c r="E176" s="9">
        <f t="shared" si="109"/>
        <v>6.6934404283801874E-3</v>
      </c>
      <c r="F176" s="9">
        <f t="shared" si="109"/>
        <v>9.4117647058823528E-2</v>
      </c>
      <c r="G176" s="9">
        <f t="shared" si="109"/>
        <v>3.7476577139287947E-3</v>
      </c>
      <c r="H176" s="9">
        <f t="shared" si="109"/>
        <v>8.5161290322580643E-2</v>
      </c>
      <c r="I176" s="9">
        <f t="shared" si="109"/>
        <v>8.0628272251308905E-2</v>
      </c>
      <c r="J176" s="9">
        <f t="shared" si="109"/>
        <v>6.4558629776021087E-2</v>
      </c>
      <c r="K176" s="9">
        <f t="shared" ref="K176" si="110">K164/K$163</f>
        <v>0.12121212121212122</v>
      </c>
      <c r="L176" s="9">
        <f t="shared" si="109"/>
        <v>9.5238095238095233E-2</v>
      </c>
      <c r="AD176" s="10"/>
    </row>
    <row r="177" spans="1:30" x14ac:dyDescent="0.2">
      <c r="A177" s="7" t="s">
        <v>2</v>
      </c>
      <c r="B177" s="75">
        <f t="shared" ref="B177:L177" si="111">B165/B$163</f>
        <v>0.31700866393068855</v>
      </c>
      <c r="C177" s="9">
        <f t="shared" si="111"/>
        <v>2.1149674620390455E-2</v>
      </c>
      <c r="D177" s="21">
        <f t="shared" si="111"/>
        <v>0.95710107247318821</v>
      </c>
      <c r="E177" s="9">
        <f t="shared" si="111"/>
        <v>0</v>
      </c>
      <c r="F177" s="9">
        <f t="shared" si="111"/>
        <v>0.18235294117647058</v>
      </c>
      <c r="G177" s="9">
        <f t="shared" si="111"/>
        <v>1.3741411617738912E-2</v>
      </c>
      <c r="H177" s="9">
        <f t="shared" si="111"/>
        <v>0.13806451612903226</v>
      </c>
      <c r="I177" s="9">
        <f t="shared" si="111"/>
        <v>9.1099476439790578E-2</v>
      </c>
      <c r="J177" s="9">
        <f t="shared" si="111"/>
        <v>0.13899868247694336</v>
      </c>
      <c r="K177" s="9">
        <f t="shared" ref="K177" si="112">K165/K$163</f>
        <v>3.0303030303030304E-2</v>
      </c>
      <c r="L177" s="9">
        <f t="shared" si="111"/>
        <v>2.3809523809523808E-2</v>
      </c>
      <c r="M177" s="77" t="s">
        <v>95</v>
      </c>
      <c r="N177" s="78"/>
      <c r="O177" s="78"/>
      <c r="P177" s="78"/>
      <c r="AD177" s="10"/>
    </row>
    <row r="178" spans="1:30" x14ac:dyDescent="0.2">
      <c r="A178" s="7" t="s">
        <v>3</v>
      </c>
      <c r="B178" s="75">
        <f t="shared" ref="B178:L178" si="113">B166/B$163</f>
        <v>0.12375740994072047</v>
      </c>
      <c r="C178" s="9">
        <f t="shared" si="113"/>
        <v>7.4837310195227769E-2</v>
      </c>
      <c r="D178" s="9">
        <f t="shared" si="113"/>
        <v>6.4998375040623989E-4</v>
      </c>
      <c r="E178" s="21">
        <f t="shared" si="113"/>
        <v>0.98393574297188757</v>
      </c>
      <c r="F178" s="9">
        <f t="shared" si="113"/>
        <v>5.5882352941176473E-2</v>
      </c>
      <c r="G178" s="9">
        <f t="shared" si="113"/>
        <v>6.2460961898813238E-4</v>
      </c>
      <c r="H178" s="9">
        <f t="shared" si="113"/>
        <v>0.18064516129032257</v>
      </c>
      <c r="I178" s="9">
        <f t="shared" si="113"/>
        <v>0.23141361256544501</v>
      </c>
      <c r="J178" s="9">
        <f t="shared" si="113"/>
        <v>5.33596837944664E-2</v>
      </c>
      <c r="K178" s="9">
        <f t="shared" ref="K178" si="114">K166/K$163</f>
        <v>4.5454545454545456E-2</v>
      </c>
      <c r="L178" s="9">
        <f t="shared" si="113"/>
        <v>0.40476190476190477</v>
      </c>
      <c r="M178" s="77" t="s">
        <v>96</v>
      </c>
      <c r="N178" s="78"/>
      <c r="O178" s="78"/>
      <c r="P178" s="78"/>
      <c r="AD178" s="10"/>
    </row>
    <row r="179" spans="1:30" x14ac:dyDescent="0.2">
      <c r="A179" s="7" t="s">
        <v>4</v>
      </c>
      <c r="B179" s="75">
        <f t="shared" ref="B179:L179" si="115">B167/B$163</f>
        <v>3.173734610123119E-2</v>
      </c>
      <c r="C179" s="9">
        <f t="shared" si="115"/>
        <v>8.1344902386117132E-3</v>
      </c>
      <c r="D179" s="9">
        <f t="shared" si="115"/>
        <v>1.6249593760155996E-3</v>
      </c>
      <c r="E179" s="9">
        <f t="shared" si="115"/>
        <v>0</v>
      </c>
      <c r="F179" s="21">
        <f t="shared" si="115"/>
        <v>0.46176470588235297</v>
      </c>
      <c r="G179" s="9">
        <f t="shared" si="115"/>
        <v>6.2460961898813238E-4</v>
      </c>
      <c r="H179" s="9">
        <f t="shared" si="115"/>
        <v>4.1290322580645161E-2</v>
      </c>
      <c r="I179" s="9">
        <f t="shared" si="115"/>
        <v>5.8638743455497383E-2</v>
      </c>
      <c r="J179" s="9">
        <f t="shared" si="115"/>
        <v>4.6772068511198944E-2</v>
      </c>
      <c r="K179" s="9">
        <f t="shared" ref="K179" si="116">K167/K$163</f>
        <v>0.12121212121212122</v>
      </c>
      <c r="L179" s="9">
        <f t="shared" si="115"/>
        <v>7.1428571428571425E-2</v>
      </c>
      <c r="M179" s="77" t="s">
        <v>97</v>
      </c>
      <c r="N179" s="78"/>
      <c r="O179" s="78"/>
      <c r="P179" s="78"/>
      <c r="AD179" s="10"/>
    </row>
    <row r="180" spans="1:30" x14ac:dyDescent="0.2">
      <c r="A180" s="7" t="s">
        <v>7</v>
      </c>
      <c r="B180" s="75">
        <f t="shared" ref="B180:L180" si="117">B168/B$163</f>
        <v>0.18476972184222526</v>
      </c>
      <c r="C180" s="9">
        <f t="shared" si="117"/>
        <v>1.6268980477223426E-2</v>
      </c>
      <c r="D180" s="9">
        <f t="shared" si="117"/>
        <v>7.1498212544686386E-3</v>
      </c>
      <c r="E180" s="9">
        <f t="shared" si="117"/>
        <v>0</v>
      </c>
      <c r="F180" s="9">
        <f t="shared" si="117"/>
        <v>8.5294117647058826E-2</v>
      </c>
      <c r="G180" s="21">
        <f t="shared" si="117"/>
        <v>0.95252966895690194</v>
      </c>
      <c r="H180" s="9">
        <f t="shared" si="117"/>
        <v>0.10580645161290322</v>
      </c>
      <c r="I180" s="9">
        <f t="shared" si="117"/>
        <v>0.21780104712041884</v>
      </c>
      <c r="J180" s="9">
        <f t="shared" si="117"/>
        <v>8.4321475625823455E-2</v>
      </c>
      <c r="K180" s="9">
        <f t="shared" ref="K180" si="118">K168/K$163</f>
        <v>3.0303030303030304E-2</v>
      </c>
      <c r="L180" s="9">
        <f t="shared" si="117"/>
        <v>0</v>
      </c>
      <c r="AD180" s="10"/>
    </row>
    <row r="181" spans="1:30" x14ac:dyDescent="0.2">
      <c r="A181" s="7" t="s">
        <v>5</v>
      </c>
      <c r="B181" s="75">
        <f t="shared" ref="B181:L181" si="119">B169/B$163</f>
        <v>1.4409484724122207E-2</v>
      </c>
      <c r="C181" s="9">
        <f t="shared" si="119"/>
        <v>2.7114967462039045E-3</v>
      </c>
      <c r="D181" s="9">
        <f t="shared" si="119"/>
        <v>3.2499187520311994E-4</v>
      </c>
      <c r="E181" s="9">
        <f t="shared" si="119"/>
        <v>0</v>
      </c>
      <c r="F181" s="9">
        <f t="shared" si="119"/>
        <v>2.6470588235294117E-2</v>
      </c>
      <c r="G181" s="9">
        <f t="shared" si="119"/>
        <v>0</v>
      </c>
      <c r="H181" s="21">
        <f t="shared" si="119"/>
        <v>9.290322580645162E-2</v>
      </c>
      <c r="I181" s="9">
        <f t="shared" si="119"/>
        <v>9.4240837696335077E-3</v>
      </c>
      <c r="J181" s="9">
        <f t="shared" si="119"/>
        <v>3.2279314888010543E-2</v>
      </c>
      <c r="K181" s="9">
        <f t="shared" ref="K181" si="120">K169/K$163</f>
        <v>0.18181818181818182</v>
      </c>
      <c r="L181" s="9">
        <f t="shared" si="119"/>
        <v>2.3809523809523808E-2</v>
      </c>
      <c r="M181" s="63" t="s">
        <v>191</v>
      </c>
      <c r="AD181" s="10"/>
    </row>
    <row r="182" spans="1:30" x14ac:dyDescent="0.2">
      <c r="A182" s="7" t="s">
        <v>13</v>
      </c>
      <c r="B182" s="75">
        <f t="shared" ref="B182:L182" si="121">B170/B$163</f>
        <v>2.7177382580939352E-2</v>
      </c>
      <c r="C182" s="9">
        <f t="shared" si="121"/>
        <v>8.6767895878524948E-3</v>
      </c>
      <c r="D182" s="9">
        <f t="shared" si="121"/>
        <v>3.2499187520311994E-4</v>
      </c>
      <c r="E182" s="9">
        <f t="shared" si="121"/>
        <v>0</v>
      </c>
      <c r="F182" s="9">
        <f t="shared" si="121"/>
        <v>1.7647058823529412E-2</v>
      </c>
      <c r="G182" s="9">
        <f t="shared" si="121"/>
        <v>6.2460961898813238E-3</v>
      </c>
      <c r="H182" s="9">
        <f t="shared" si="121"/>
        <v>3.870967741935484E-2</v>
      </c>
      <c r="I182" s="21">
        <f t="shared" si="121"/>
        <v>0.16963350785340314</v>
      </c>
      <c r="J182" s="9">
        <f t="shared" si="121"/>
        <v>4.2819499341238472E-2</v>
      </c>
      <c r="K182" s="9">
        <f t="shared" ref="K182" si="122">K170/K$163</f>
        <v>0.10606060606060606</v>
      </c>
      <c r="L182" s="9">
        <f t="shared" si="121"/>
        <v>2.3809523809523808E-2</v>
      </c>
      <c r="M182" s="63" t="s">
        <v>132</v>
      </c>
      <c r="AD182" s="10"/>
    </row>
    <row r="183" spans="1:30" x14ac:dyDescent="0.2">
      <c r="A183" s="7" t="s">
        <v>8</v>
      </c>
      <c r="B183" s="75">
        <f t="shared" ref="B183:L183" si="123">B171/B$163</f>
        <v>0.10916552667578659</v>
      </c>
      <c r="C183" s="9">
        <f t="shared" si="123"/>
        <v>2.4945770065075923E-2</v>
      </c>
      <c r="D183" s="9">
        <f t="shared" si="123"/>
        <v>5.8498537536561587E-3</v>
      </c>
      <c r="E183" s="9">
        <f t="shared" si="123"/>
        <v>0</v>
      </c>
      <c r="F183" s="9">
        <f t="shared" si="123"/>
        <v>7.0588235294117646E-2</v>
      </c>
      <c r="G183" s="9">
        <f t="shared" si="123"/>
        <v>1.9362898188632106E-2</v>
      </c>
      <c r="H183" s="9">
        <f t="shared" si="123"/>
        <v>0.24516129032258063</v>
      </c>
      <c r="I183" s="9">
        <f t="shared" si="123"/>
        <v>9.1099476439790578E-2</v>
      </c>
      <c r="J183" s="21">
        <f t="shared" si="123"/>
        <v>0.50856389986824768</v>
      </c>
      <c r="K183" s="9">
        <f t="shared" ref="K183" si="124">K171/K$163</f>
        <v>0.34848484848484851</v>
      </c>
      <c r="L183" s="9">
        <f t="shared" si="123"/>
        <v>0.14285714285714285</v>
      </c>
      <c r="M183" s="65" t="s">
        <v>133</v>
      </c>
      <c r="AD183" s="10"/>
    </row>
    <row r="184" spans="1:30" ht="12.6" customHeight="1" x14ac:dyDescent="0.2">
      <c r="A184" s="7" t="s">
        <v>36</v>
      </c>
      <c r="B184" s="75">
        <f t="shared" ref="B184:L184" si="125">B172/B$163</f>
        <v>2.471500227998176E-2</v>
      </c>
      <c r="C184" s="9">
        <f t="shared" si="125"/>
        <v>1.5726681127982648E-2</v>
      </c>
      <c r="D184" s="9">
        <f t="shared" si="125"/>
        <v>2.5349366265843352E-2</v>
      </c>
      <c r="E184" s="9">
        <f t="shared" si="125"/>
        <v>9.3708165997322627E-3</v>
      </c>
      <c r="F184" s="9">
        <f t="shared" si="125"/>
        <v>5.8823529411764705E-3</v>
      </c>
      <c r="G184" s="9">
        <f t="shared" si="125"/>
        <v>3.1230480949406619E-3</v>
      </c>
      <c r="H184" s="9">
        <f t="shared" si="125"/>
        <v>7.2258064516129039E-2</v>
      </c>
      <c r="I184" s="9">
        <f t="shared" si="125"/>
        <v>5.0261780104712044E-2</v>
      </c>
      <c r="J184" s="9">
        <f t="shared" si="125"/>
        <v>2.8326745718050064E-2</v>
      </c>
      <c r="K184" s="21">
        <f t="shared" ref="K184" si="126">K172/K$163</f>
        <v>1.5151515151515152E-2</v>
      </c>
      <c r="L184" s="9">
        <f t="shared" si="125"/>
        <v>4.7619047619047616E-2</v>
      </c>
      <c r="AD184" s="10"/>
    </row>
    <row r="185" spans="1:30" ht="12.6" customHeight="1" x14ac:dyDescent="0.2">
      <c r="A185" s="7" t="s">
        <v>86</v>
      </c>
      <c r="B185" s="75">
        <f t="shared" ref="B185:L186" si="127">B173/B$163</f>
        <v>6.3839489284085726E-4</v>
      </c>
      <c r="C185" s="9">
        <f t="shared" si="127"/>
        <v>0</v>
      </c>
      <c r="D185" s="9">
        <f t="shared" si="127"/>
        <v>0</v>
      </c>
      <c r="E185" s="9">
        <f t="shared" si="127"/>
        <v>0</v>
      </c>
      <c r="F185" s="9">
        <f t="shared" si="127"/>
        <v>0</v>
      </c>
      <c r="G185" s="9">
        <f t="shared" si="127"/>
        <v>0</v>
      </c>
      <c r="H185" s="9">
        <f t="shared" si="127"/>
        <v>0</v>
      </c>
      <c r="I185" s="9">
        <f t="shared" si="127"/>
        <v>0</v>
      </c>
      <c r="J185" s="9">
        <f t="shared" si="127"/>
        <v>0</v>
      </c>
      <c r="K185" s="9">
        <f t="shared" ref="K185" si="128">K173/K$163</f>
        <v>0</v>
      </c>
      <c r="L185" s="21">
        <f t="shared" si="127"/>
        <v>0.16666666666666666</v>
      </c>
      <c r="AD185" s="10"/>
    </row>
    <row r="186" spans="1:30" x14ac:dyDescent="0.2">
      <c r="A186" s="7" t="s">
        <v>14</v>
      </c>
      <c r="B186" s="75">
        <f t="shared" si="127"/>
        <v>0</v>
      </c>
      <c r="C186" s="9">
        <f>C174/C$163</f>
        <v>0</v>
      </c>
      <c r="D186" s="9">
        <f t="shared" si="127"/>
        <v>0</v>
      </c>
      <c r="E186" s="9">
        <f t="shared" si="127"/>
        <v>0</v>
      </c>
      <c r="F186" s="9">
        <f t="shared" si="127"/>
        <v>0</v>
      </c>
      <c r="G186" s="9">
        <f t="shared" si="127"/>
        <v>0</v>
      </c>
      <c r="H186" s="9">
        <f t="shared" si="127"/>
        <v>0</v>
      </c>
      <c r="I186" s="9">
        <f t="shared" si="127"/>
        <v>0</v>
      </c>
      <c r="J186" s="9">
        <f t="shared" si="127"/>
        <v>0</v>
      </c>
      <c r="K186" s="9">
        <f t="shared" ref="K186" si="129">K174/K$163</f>
        <v>0</v>
      </c>
      <c r="L186" s="9">
        <f t="shared" si="127"/>
        <v>0</v>
      </c>
      <c r="M186" s="65"/>
      <c r="AD186" s="10"/>
    </row>
    <row r="187" spans="1:30" x14ac:dyDescent="0.2">
      <c r="A187" s="7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65"/>
      <c r="AD187" s="10"/>
    </row>
    <row r="188" spans="1:30" x14ac:dyDescent="0.2">
      <c r="A188" s="7" t="s">
        <v>46</v>
      </c>
      <c r="B188" s="69">
        <f t="shared" ref="B188:B199" si="130">SUM(C188:L188)</f>
        <v>1</v>
      </c>
      <c r="C188" s="70">
        <f t="shared" ref="C188:L188" si="131">C163/$B163</f>
        <v>0.16817145462836297</v>
      </c>
      <c r="D188" s="70">
        <f t="shared" si="131"/>
        <v>0.2806201550387597</v>
      </c>
      <c r="E188" s="70">
        <f t="shared" si="131"/>
        <v>6.8125854993160054E-2</v>
      </c>
      <c r="F188" s="70">
        <f t="shared" si="131"/>
        <v>3.1007751937984496E-2</v>
      </c>
      <c r="G188" s="70">
        <f t="shared" si="131"/>
        <v>0.14601003191974465</v>
      </c>
      <c r="H188" s="70">
        <f t="shared" si="131"/>
        <v>7.0679434564523483E-2</v>
      </c>
      <c r="I188" s="70">
        <f t="shared" si="131"/>
        <v>8.7095303237574098E-2</v>
      </c>
      <c r="J188" s="70">
        <f t="shared" si="131"/>
        <v>0.13844049247606019</v>
      </c>
      <c r="K188" s="70">
        <f t="shared" si="131"/>
        <v>6.0191518467852256E-3</v>
      </c>
      <c r="L188" s="70">
        <f t="shared" si="131"/>
        <v>3.8303693570451436E-3</v>
      </c>
      <c r="M188" s="66" t="s">
        <v>117</v>
      </c>
      <c r="AD188" s="10"/>
    </row>
    <row r="189" spans="1:30" x14ac:dyDescent="0.2">
      <c r="A189" s="7" t="s">
        <v>1</v>
      </c>
      <c r="B189" s="76">
        <f t="shared" si="130"/>
        <v>1</v>
      </c>
      <c r="C189" s="21">
        <f t="shared" ref="C189:L189" si="132">C164/$B164</f>
        <v>0.83524904214559392</v>
      </c>
      <c r="D189" s="9">
        <f t="shared" si="132"/>
        <v>2.7367268746579091E-3</v>
      </c>
      <c r="E189" s="9">
        <f t="shared" si="132"/>
        <v>2.7367268746579091E-3</v>
      </c>
      <c r="F189" s="9">
        <f t="shared" si="132"/>
        <v>1.7515051997810619E-2</v>
      </c>
      <c r="G189" s="9">
        <f t="shared" si="132"/>
        <v>3.2840722495894909E-3</v>
      </c>
      <c r="H189" s="9">
        <f t="shared" si="132"/>
        <v>3.6124794745484398E-2</v>
      </c>
      <c r="I189" s="9">
        <f t="shared" si="132"/>
        <v>4.2145593869731802E-2</v>
      </c>
      <c r="J189" s="9">
        <f t="shared" si="132"/>
        <v>5.3639846743295021E-2</v>
      </c>
      <c r="K189" s="9">
        <f t="shared" si="132"/>
        <v>4.3787629994526548E-3</v>
      </c>
      <c r="L189" s="9">
        <f t="shared" si="132"/>
        <v>2.1893814997263274E-3</v>
      </c>
      <c r="M189" s="63"/>
      <c r="AD189" s="10"/>
    </row>
    <row r="190" spans="1:30" x14ac:dyDescent="0.2">
      <c r="A190" s="7" t="s">
        <v>2</v>
      </c>
      <c r="B190" s="76">
        <f t="shared" si="130"/>
        <v>1</v>
      </c>
      <c r="C190" s="9">
        <f t="shared" ref="C190:L190" si="133">C165/$B165</f>
        <v>1.1219792865362486E-2</v>
      </c>
      <c r="D190" s="21">
        <f t="shared" si="133"/>
        <v>0.84723820483314149</v>
      </c>
      <c r="E190" s="9">
        <f t="shared" si="133"/>
        <v>0</v>
      </c>
      <c r="F190" s="9">
        <f t="shared" si="133"/>
        <v>1.7836593785960874E-2</v>
      </c>
      <c r="G190" s="9">
        <f t="shared" si="133"/>
        <v>6.3291139240506328E-3</v>
      </c>
      <c r="H190" s="9">
        <f t="shared" si="133"/>
        <v>3.0782508630609898E-2</v>
      </c>
      <c r="I190" s="9">
        <f t="shared" si="133"/>
        <v>2.5028768699654775E-2</v>
      </c>
      <c r="J190" s="9">
        <f t="shared" si="133"/>
        <v>6.0701956271576527E-2</v>
      </c>
      <c r="K190" s="9">
        <f t="shared" si="133"/>
        <v>5.7537399309551208E-4</v>
      </c>
      <c r="L190" s="9">
        <f t="shared" si="133"/>
        <v>2.8768699654775604E-4</v>
      </c>
      <c r="M190" s="80" t="s">
        <v>134</v>
      </c>
      <c r="N190" s="78"/>
      <c r="O190" s="78"/>
      <c r="P190" s="78"/>
      <c r="AD190" s="10"/>
    </row>
    <row r="191" spans="1:30" x14ac:dyDescent="0.2">
      <c r="A191" s="7" t="s">
        <v>3</v>
      </c>
      <c r="B191" s="76">
        <f t="shared" si="130"/>
        <v>0.99999999999999978</v>
      </c>
      <c r="C191" s="9">
        <f t="shared" ref="C191:L191" si="134">C166/$B166</f>
        <v>0.10169491525423729</v>
      </c>
      <c r="D191" s="9">
        <f t="shared" si="134"/>
        <v>1.4738393515106854E-3</v>
      </c>
      <c r="E191" s="21">
        <f t="shared" si="134"/>
        <v>0.54163596168017691</v>
      </c>
      <c r="F191" s="9">
        <f t="shared" si="134"/>
        <v>1.4001473839351511E-2</v>
      </c>
      <c r="G191" s="9">
        <f t="shared" si="134"/>
        <v>7.3691967575534268E-4</v>
      </c>
      <c r="H191" s="9">
        <f t="shared" si="134"/>
        <v>0.10316875460574797</v>
      </c>
      <c r="I191" s="9">
        <f t="shared" si="134"/>
        <v>0.16285924834193072</v>
      </c>
      <c r="J191" s="9">
        <f t="shared" si="134"/>
        <v>5.9690493736182758E-2</v>
      </c>
      <c r="K191" s="9">
        <f t="shared" si="134"/>
        <v>2.2107590272660281E-3</v>
      </c>
      <c r="L191" s="9">
        <f t="shared" si="134"/>
        <v>1.2527634487840826E-2</v>
      </c>
      <c r="M191" s="80" t="s">
        <v>135</v>
      </c>
      <c r="N191" s="78"/>
      <c r="O191" s="78"/>
      <c r="P191" s="78"/>
      <c r="AD191" s="10"/>
    </row>
    <row r="192" spans="1:30" x14ac:dyDescent="0.2">
      <c r="A192" s="7" t="s">
        <v>4</v>
      </c>
      <c r="B192" s="76">
        <f t="shared" si="130"/>
        <v>1</v>
      </c>
      <c r="C192" s="9">
        <f t="shared" ref="C192:L192" si="135">C167/$B167</f>
        <v>4.3103448275862072E-2</v>
      </c>
      <c r="D192" s="9">
        <f t="shared" si="135"/>
        <v>1.4367816091954023E-2</v>
      </c>
      <c r="E192" s="9">
        <f t="shared" si="135"/>
        <v>0</v>
      </c>
      <c r="F192" s="21">
        <f t="shared" si="135"/>
        <v>0.4511494252873563</v>
      </c>
      <c r="G192" s="9">
        <f t="shared" si="135"/>
        <v>2.8735632183908046E-3</v>
      </c>
      <c r="H192" s="9">
        <f t="shared" si="135"/>
        <v>9.1954022988505746E-2</v>
      </c>
      <c r="I192" s="9">
        <f t="shared" si="135"/>
        <v>0.16091954022988506</v>
      </c>
      <c r="J192" s="9">
        <f t="shared" si="135"/>
        <v>0.20402298850574713</v>
      </c>
      <c r="K192" s="9">
        <f t="shared" si="135"/>
        <v>2.2988505747126436E-2</v>
      </c>
      <c r="L192" s="9">
        <f t="shared" si="135"/>
        <v>8.6206896551724137E-3</v>
      </c>
      <c r="M192" s="65"/>
      <c r="AD192" s="10"/>
    </row>
    <row r="193" spans="1:30" x14ac:dyDescent="0.2">
      <c r="A193" s="7" t="s">
        <v>7</v>
      </c>
      <c r="B193" s="76">
        <f t="shared" si="130"/>
        <v>1</v>
      </c>
      <c r="C193" s="9">
        <f t="shared" ref="C193:L193" si="136">C168/$B168</f>
        <v>1.4807502467917079E-2</v>
      </c>
      <c r="D193" s="9">
        <f t="shared" si="136"/>
        <v>1.085883514313919E-2</v>
      </c>
      <c r="E193" s="9">
        <f t="shared" si="136"/>
        <v>0</v>
      </c>
      <c r="F193" s="9">
        <f t="shared" si="136"/>
        <v>1.4313919052319843E-2</v>
      </c>
      <c r="G193" s="21">
        <f t="shared" si="136"/>
        <v>0.75271470878578484</v>
      </c>
      <c r="H193" s="9">
        <f t="shared" si="136"/>
        <v>4.0473840078973346E-2</v>
      </c>
      <c r="I193" s="9">
        <f t="shared" si="136"/>
        <v>0.10266535044422508</v>
      </c>
      <c r="J193" s="9">
        <f t="shared" si="136"/>
        <v>6.3178677196446195E-2</v>
      </c>
      <c r="K193" s="9">
        <f t="shared" si="136"/>
        <v>9.871668311944718E-4</v>
      </c>
      <c r="L193" s="9">
        <f t="shared" si="136"/>
        <v>0</v>
      </c>
      <c r="M193" s="63" t="s">
        <v>140</v>
      </c>
      <c r="AD193" s="10"/>
    </row>
    <row r="194" spans="1:30" x14ac:dyDescent="0.2">
      <c r="A194" s="7" t="s">
        <v>5</v>
      </c>
      <c r="B194" s="76">
        <f t="shared" si="130"/>
        <v>1</v>
      </c>
      <c r="C194" s="9">
        <f t="shared" ref="C194:L194" si="137">C169/$B169</f>
        <v>3.1645569620253167E-2</v>
      </c>
      <c r="D194" s="9">
        <f t="shared" si="137"/>
        <v>6.3291139240506328E-3</v>
      </c>
      <c r="E194" s="9">
        <f t="shared" si="137"/>
        <v>0</v>
      </c>
      <c r="F194" s="9">
        <f t="shared" si="137"/>
        <v>5.6962025316455694E-2</v>
      </c>
      <c r="G194" s="9">
        <f t="shared" si="137"/>
        <v>0</v>
      </c>
      <c r="H194" s="21">
        <f t="shared" si="137"/>
        <v>0.45569620253164556</v>
      </c>
      <c r="I194" s="9">
        <f t="shared" si="137"/>
        <v>5.6962025316455694E-2</v>
      </c>
      <c r="J194" s="9">
        <f t="shared" si="137"/>
        <v>0.310126582278481</v>
      </c>
      <c r="K194" s="9">
        <f t="shared" si="137"/>
        <v>7.5949367088607597E-2</v>
      </c>
      <c r="L194" s="9">
        <f t="shared" si="137"/>
        <v>6.3291139240506328E-3</v>
      </c>
      <c r="M194" s="63" t="s">
        <v>124</v>
      </c>
      <c r="Q194"/>
      <c r="AD194" s="10"/>
    </row>
    <row r="195" spans="1:30" x14ac:dyDescent="0.2">
      <c r="A195" s="7" t="s">
        <v>13</v>
      </c>
      <c r="B195" s="76">
        <f t="shared" si="130"/>
        <v>1</v>
      </c>
      <c r="C195" s="9">
        <f t="shared" ref="C195:L195" si="138">C170/$B170</f>
        <v>5.3691275167785234E-2</v>
      </c>
      <c r="D195" s="9">
        <f t="shared" si="138"/>
        <v>3.3557046979865771E-3</v>
      </c>
      <c r="E195" s="9">
        <f t="shared" si="138"/>
        <v>0</v>
      </c>
      <c r="F195" s="9">
        <f t="shared" si="138"/>
        <v>2.0134228187919462E-2</v>
      </c>
      <c r="G195" s="9">
        <f t="shared" si="138"/>
        <v>3.3557046979865772E-2</v>
      </c>
      <c r="H195" s="9">
        <f t="shared" si="138"/>
        <v>0.10067114093959731</v>
      </c>
      <c r="I195" s="21">
        <f t="shared" si="138"/>
        <v>0.5436241610738255</v>
      </c>
      <c r="J195" s="9">
        <f t="shared" si="138"/>
        <v>0.21812080536912751</v>
      </c>
      <c r="K195" s="9">
        <f t="shared" si="138"/>
        <v>2.3489932885906041E-2</v>
      </c>
      <c r="L195" s="9">
        <f t="shared" si="138"/>
        <v>3.3557046979865771E-3</v>
      </c>
      <c r="M195" s="65" t="s">
        <v>125</v>
      </c>
      <c r="P195" s="9"/>
      <c r="Q195"/>
      <c r="AD195" s="10"/>
    </row>
    <row r="196" spans="1:30" x14ac:dyDescent="0.2">
      <c r="A196" s="7" t="s">
        <v>8</v>
      </c>
      <c r="B196" s="76">
        <f t="shared" si="130"/>
        <v>0.99999999999999989</v>
      </c>
      <c r="C196" s="9">
        <f t="shared" ref="C196:L196" si="139">C171/$B171</f>
        <v>3.842940685045948E-2</v>
      </c>
      <c r="D196" s="9">
        <f t="shared" si="139"/>
        <v>1.5037593984962405E-2</v>
      </c>
      <c r="E196" s="9">
        <f t="shared" si="139"/>
        <v>0</v>
      </c>
      <c r="F196" s="9">
        <f t="shared" si="139"/>
        <v>2.0050125313283207E-2</v>
      </c>
      <c r="G196" s="9">
        <f t="shared" si="139"/>
        <v>2.5898078529657476E-2</v>
      </c>
      <c r="H196" s="9">
        <f t="shared" si="139"/>
        <v>0.15873015873015872</v>
      </c>
      <c r="I196" s="9">
        <f t="shared" si="139"/>
        <v>7.2681704260651625E-2</v>
      </c>
      <c r="J196" s="21">
        <f t="shared" si="139"/>
        <v>0.64494569757727649</v>
      </c>
      <c r="K196" s="9">
        <f t="shared" si="139"/>
        <v>1.921470342522974E-2</v>
      </c>
      <c r="L196" s="9">
        <f t="shared" si="139"/>
        <v>5.0125313283208017E-3</v>
      </c>
      <c r="Q196"/>
      <c r="AD196" s="10"/>
    </row>
    <row r="197" spans="1:30" ht="12.6" customHeight="1" x14ac:dyDescent="0.2">
      <c r="A197" s="7" t="s">
        <v>38</v>
      </c>
      <c r="B197" s="76">
        <f t="shared" si="130"/>
        <v>0.99999999999999978</v>
      </c>
      <c r="C197" s="9">
        <f t="shared" ref="C197:L197" si="140">C172/$B172</f>
        <v>0.1070110701107011</v>
      </c>
      <c r="D197" s="9">
        <f t="shared" si="140"/>
        <v>0.28782287822878228</v>
      </c>
      <c r="E197" s="9">
        <f t="shared" si="140"/>
        <v>2.5830258302583026E-2</v>
      </c>
      <c r="F197" s="9">
        <f t="shared" si="140"/>
        <v>7.3800738007380072E-3</v>
      </c>
      <c r="G197" s="9">
        <f t="shared" si="140"/>
        <v>1.8450184501845018E-2</v>
      </c>
      <c r="H197" s="9">
        <f t="shared" si="140"/>
        <v>0.20664206642066421</v>
      </c>
      <c r="I197" s="9">
        <f t="shared" si="140"/>
        <v>0.17712177121771217</v>
      </c>
      <c r="J197" s="9">
        <f t="shared" si="140"/>
        <v>0.15867158671586715</v>
      </c>
      <c r="K197" s="21">
        <f t="shared" si="140"/>
        <v>3.6900369003690036E-3</v>
      </c>
      <c r="L197" s="9">
        <f t="shared" si="140"/>
        <v>7.3800738007380072E-3</v>
      </c>
      <c r="P197" s="9"/>
      <c r="Q197"/>
      <c r="AD197" s="10"/>
    </row>
    <row r="198" spans="1:30" ht="12.6" customHeight="1" x14ac:dyDescent="0.2">
      <c r="A198" s="7" t="s">
        <v>86</v>
      </c>
      <c r="B198" s="76">
        <f t="shared" si="130"/>
        <v>1</v>
      </c>
      <c r="C198" s="9">
        <f t="shared" ref="C198:L198" si="141">C173/$B173</f>
        <v>0</v>
      </c>
      <c r="D198" s="9">
        <f t="shared" si="141"/>
        <v>0</v>
      </c>
      <c r="E198" s="9">
        <f t="shared" si="141"/>
        <v>0</v>
      </c>
      <c r="F198" s="9">
        <f t="shared" si="141"/>
        <v>0</v>
      </c>
      <c r="G198" s="9">
        <f t="shared" si="141"/>
        <v>0</v>
      </c>
      <c r="H198" s="9">
        <f t="shared" si="141"/>
        <v>0</v>
      </c>
      <c r="I198" s="9">
        <f t="shared" si="141"/>
        <v>0</v>
      </c>
      <c r="J198" s="9">
        <f t="shared" si="141"/>
        <v>0</v>
      </c>
      <c r="K198" s="9">
        <f t="shared" si="141"/>
        <v>0</v>
      </c>
      <c r="L198" s="21">
        <f t="shared" si="141"/>
        <v>1</v>
      </c>
      <c r="M198" s="65"/>
      <c r="P198" s="9"/>
      <c r="Q198"/>
      <c r="AD198" s="10"/>
    </row>
    <row r="199" spans="1:30" x14ac:dyDescent="0.2">
      <c r="A199" s="7" t="s">
        <v>14</v>
      </c>
      <c r="B199" s="76">
        <f t="shared" si="130"/>
        <v>0</v>
      </c>
      <c r="C199" s="9" t="str">
        <f t="shared" ref="C199:L199" si="142">IFERROR((C174/B174), "n/a")</f>
        <v>n/a</v>
      </c>
      <c r="D199" s="37" t="str">
        <f t="shared" si="142"/>
        <v>n/a</v>
      </c>
      <c r="E199" s="37" t="str">
        <f t="shared" si="142"/>
        <v>n/a</v>
      </c>
      <c r="F199" s="37" t="str">
        <f t="shared" si="142"/>
        <v>n/a</v>
      </c>
      <c r="G199" s="37" t="str">
        <f t="shared" si="142"/>
        <v>n/a</v>
      </c>
      <c r="H199" s="37" t="str">
        <f t="shared" si="142"/>
        <v>n/a</v>
      </c>
      <c r="I199" s="9" t="str">
        <f t="shared" si="142"/>
        <v>n/a</v>
      </c>
      <c r="J199" s="37" t="str">
        <f t="shared" si="142"/>
        <v>n/a</v>
      </c>
      <c r="K199" s="37" t="str">
        <f t="shared" si="142"/>
        <v>n/a</v>
      </c>
      <c r="L199" s="37" t="str">
        <f t="shared" si="142"/>
        <v>n/a</v>
      </c>
      <c r="M199" s="9"/>
      <c r="P199" s="9"/>
      <c r="Q199"/>
      <c r="AD199" s="10"/>
    </row>
    <row r="200" spans="1:30" ht="12.6" customHeight="1" x14ac:dyDescent="0.2">
      <c r="A200" s="10" t="s">
        <v>39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14"/>
      <c r="N200" s="6"/>
      <c r="O200" s="6"/>
      <c r="P200" s="14"/>
    </row>
    <row r="201" spans="1:30" ht="12.6" customHeight="1" x14ac:dyDescent="0.2">
      <c r="A201" s="10" t="s">
        <v>157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14"/>
      <c r="N201" s="6"/>
      <c r="O201" s="6"/>
      <c r="P201" s="14"/>
    </row>
    <row r="202" spans="1:30" ht="12.6" customHeight="1" x14ac:dyDescent="0.2">
      <c r="A202" s="10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14"/>
      <c r="N202" s="6"/>
      <c r="O202" s="6"/>
      <c r="P202" s="14"/>
    </row>
    <row r="203" spans="1:30" ht="18" x14ac:dyDescent="0.25">
      <c r="A203" s="1" t="s">
        <v>66</v>
      </c>
    </row>
    <row r="204" spans="1:30" ht="12.6" customHeight="1" x14ac:dyDescent="0.2">
      <c r="A204" s="2"/>
      <c r="B204" s="3" t="s">
        <v>147</v>
      </c>
      <c r="C204" s="3"/>
      <c r="D204" s="3"/>
      <c r="E204" s="3"/>
      <c r="F204" s="3"/>
      <c r="G204" s="3"/>
      <c r="H204" s="3"/>
      <c r="I204" s="3"/>
      <c r="J204" s="3"/>
      <c r="K204" s="3"/>
      <c r="L204" s="81" t="s">
        <v>151</v>
      </c>
      <c r="M204" s="3" t="s">
        <v>152</v>
      </c>
      <c r="N204" s="3" t="s">
        <v>142</v>
      </c>
      <c r="O204" s="17"/>
      <c r="P204" s="3"/>
    </row>
    <row r="205" spans="1:30" ht="22.5" x14ac:dyDescent="0.2">
      <c r="A205" s="4" t="s">
        <v>0</v>
      </c>
      <c r="B205" s="4">
        <f>B$4</f>
        <v>2017</v>
      </c>
      <c r="C205" s="4">
        <f t="shared" ref="C205:K205" si="143">C$4</f>
        <v>2018</v>
      </c>
      <c r="D205" s="4">
        <f t="shared" si="143"/>
        <v>2019</v>
      </c>
      <c r="E205" s="4">
        <f t="shared" si="143"/>
        <v>2020</v>
      </c>
      <c r="F205" s="48" t="str">
        <f t="shared" si="143"/>
        <v>2021^</v>
      </c>
      <c r="G205" s="48">
        <f t="shared" si="143"/>
        <v>2022</v>
      </c>
      <c r="H205" s="48">
        <f t="shared" si="143"/>
        <v>2023</v>
      </c>
      <c r="I205" s="48">
        <f t="shared" si="143"/>
        <v>2024</v>
      </c>
      <c r="J205" s="48">
        <f t="shared" si="143"/>
        <v>2025</v>
      </c>
      <c r="K205" s="48">
        <f t="shared" si="143"/>
        <v>2026</v>
      </c>
      <c r="L205" s="34" t="str">
        <f>L$4</f>
        <v>2025 to 2026</v>
      </c>
      <c r="M205" s="35"/>
      <c r="N205" s="27" t="str">
        <f>N$4</f>
        <v>2022-26</v>
      </c>
      <c r="O205" s="27" t="str">
        <f>O$4</f>
        <v>2017-26</v>
      </c>
      <c r="P205" s="27" t="str">
        <f>P$4</f>
        <v>10 yr trend</v>
      </c>
    </row>
    <row r="206" spans="1:30" ht="12.6" customHeight="1" x14ac:dyDescent="0.2">
      <c r="A206" s="5" t="s">
        <v>50</v>
      </c>
      <c r="B206" s="40">
        <v>816</v>
      </c>
      <c r="C206" s="40">
        <v>789</v>
      </c>
      <c r="D206" s="39">
        <v>834</v>
      </c>
      <c r="E206" s="40">
        <v>756</v>
      </c>
      <c r="F206" s="40">
        <v>828</v>
      </c>
      <c r="G206" s="40">
        <v>847</v>
      </c>
      <c r="H206" s="40">
        <v>872</v>
      </c>
      <c r="I206" s="40">
        <v>846</v>
      </c>
      <c r="J206" s="40">
        <v>810</v>
      </c>
      <c r="K206" s="40">
        <v>701</v>
      </c>
      <c r="L206" s="28">
        <f t="shared" ref="L206:L216" si="144">K206-J206</f>
        <v>-109</v>
      </c>
      <c r="M206" s="31">
        <f t="shared" ref="M206:M216" si="145">IFERROR((K206-J206)/J206,"n/a")</f>
        <v>-0.13456790123456791</v>
      </c>
      <c r="N206" s="26">
        <f>IFERROR((K206-G206)/G206,"n/a")</f>
        <v>-0.17237308146399055</v>
      </c>
      <c r="O206" s="26">
        <f>IFERROR((K206-B206)/B206,"n/a")</f>
        <v>-0.14093137254901961</v>
      </c>
      <c r="P206" s="26"/>
    </row>
    <row r="207" spans="1:30" x14ac:dyDescent="0.2">
      <c r="A207" s="50" t="s">
        <v>67</v>
      </c>
      <c r="B207" s="58">
        <v>22</v>
      </c>
      <c r="C207" s="58">
        <v>21</v>
      </c>
      <c r="D207" s="58">
        <v>22</v>
      </c>
      <c r="E207" s="58">
        <v>14</v>
      </c>
      <c r="F207" s="58">
        <v>12</v>
      </c>
      <c r="G207" s="58">
        <v>6</v>
      </c>
      <c r="H207" s="58">
        <v>13</v>
      </c>
      <c r="I207" s="58">
        <v>10</v>
      </c>
      <c r="J207" s="58">
        <v>17</v>
      </c>
      <c r="K207" s="58">
        <v>1</v>
      </c>
      <c r="L207" s="52">
        <f t="shared" si="144"/>
        <v>-16</v>
      </c>
      <c r="M207" s="53">
        <f t="shared" si="145"/>
        <v>-0.94117647058823528</v>
      </c>
      <c r="N207" s="54">
        <f>IFERROR((K207-G207)/G207,"n/a")</f>
        <v>-0.83333333333333337</v>
      </c>
      <c r="O207" s="54">
        <f>IFERROR((K207-B207)/B207,"n/a")</f>
        <v>-0.95454545454545459</v>
      </c>
      <c r="P207" s="54"/>
    </row>
    <row r="208" spans="1:30" x14ac:dyDescent="0.2">
      <c r="A208" s="7" t="s">
        <v>68</v>
      </c>
      <c r="B208" s="40">
        <v>74</v>
      </c>
      <c r="C208" s="40">
        <v>65</v>
      </c>
      <c r="D208" s="40">
        <v>70</v>
      </c>
      <c r="E208" s="40">
        <v>64</v>
      </c>
      <c r="F208" s="40">
        <v>69</v>
      </c>
      <c r="G208" s="40">
        <v>76</v>
      </c>
      <c r="H208" s="40">
        <v>69</v>
      </c>
      <c r="I208" s="40">
        <v>73</v>
      </c>
      <c r="J208" s="40">
        <v>76</v>
      </c>
      <c r="K208" s="40">
        <v>60</v>
      </c>
      <c r="L208" s="28">
        <f t="shared" si="144"/>
        <v>-16</v>
      </c>
      <c r="M208" s="31">
        <f t="shared" si="145"/>
        <v>-0.21052631578947367</v>
      </c>
      <c r="N208" s="14">
        <f t="shared" ref="N208:N216" si="146">IFERROR((K208-G208)/G208,"n/a")</f>
        <v>-0.21052631578947367</v>
      </c>
      <c r="O208" s="14">
        <f t="shared" ref="O208:O216" si="147">IFERROR((K208-B208)/B208,"n/a")</f>
        <v>-0.1891891891891892</v>
      </c>
      <c r="P208" s="14"/>
    </row>
    <row r="209" spans="1:16" x14ac:dyDescent="0.2">
      <c r="A209" s="50" t="s">
        <v>69</v>
      </c>
      <c r="B209" s="58">
        <v>78</v>
      </c>
      <c r="C209" s="58">
        <v>83</v>
      </c>
      <c r="D209" s="58">
        <v>79</v>
      </c>
      <c r="E209" s="58">
        <v>75</v>
      </c>
      <c r="F209" s="58">
        <v>72</v>
      </c>
      <c r="G209" s="58">
        <v>60</v>
      </c>
      <c r="H209" s="58">
        <v>64</v>
      </c>
      <c r="I209" s="58">
        <v>61</v>
      </c>
      <c r="J209" s="58">
        <v>60</v>
      </c>
      <c r="K209" s="58">
        <v>51</v>
      </c>
      <c r="L209" s="52">
        <f t="shared" si="144"/>
        <v>-9</v>
      </c>
      <c r="M209" s="53">
        <f t="shared" si="145"/>
        <v>-0.15</v>
      </c>
      <c r="N209" s="54">
        <f t="shared" si="146"/>
        <v>-0.15</v>
      </c>
      <c r="O209" s="54">
        <f t="shared" si="147"/>
        <v>-0.34615384615384615</v>
      </c>
      <c r="P209" s="54"/>
    </row>
    <row r="210" spans="1:16" x14ac:dyDescent="0.2">
      <c r="A210" s="7" t="s">
        <v>70</v>
      </c>
      <c r="B210" s="40">
        <v>119</v>
      </c>
      <c r="C210" s="40">
        <v>127</v>
      </c>
      <c r="D210" s="40">
        <v>148</v>
      </c>
      <c r="E210" s="40">
        <v>132</v>
      </c>
      <c r="F210" s="40">
        <v>132</v>
      </c>
      <c r="G210" s="40">
        <v>129</v>
      </c>
      <c r="H210" s="40">
        <v>129</v>
      </c>
      <c r="I210" s="40">
        <v>139</v>
      </c>
      <c r="J210" s="40">
        <v>135</v>
      </c>
      <c r="K210" s="40">
        <v>109</v>
      </c>
      <c r="L210" s="28">
        <f t="shared" si="144"/>
        <v>-26</v>
      </c>
      <c r="M210" s="31">
        <f t="shared" si="145"/>
        <v>-0.19259259259259259</v>
      </c>
      <c r="N210" s="14">
        <f t="shared" si="146"/>
        <v>-0.15503875968992248</v>
      </c>
      <c r="O210" s="14">
        <f t="shared" si="147"/>
        <v>-8.4033613445378158E-2</v>
      </c>
      <c r="P210" s="14"/>
    </row>
    <row r="211" spans="1:16" x14ac:dyDescent="0.2">
      <c r="A211" s="50" t="s">
        <v>71</v>
      </c>
      <c r="B211" s="58">
        <v>131</v>
      </c>
      <c r="C211" s="58">
        <v>129</v>
      </c>
      <c r="D211" s="58">
        <v>128</v>
      </c>
      <c r="E211" s="58">
        <v>116</v>
      </c>
      <c r="F211" s="58">
        <v>136</v>
      </c>
      <c r="G211" s="58">
        <v>146</v>
      </c>
      <c r="H211" s="58">
        <v>158</v>
      </c>
      <c r="I211" s="58">
        <v>145</v>
      </c>
      <c r="J211" s="58">
        <v>126</v>
      </c>
      <c r="K211" s="58">
        <v>115</v>
      </c>
      <c r="L211" s="52">
        <f t="shared" si="144"/>
        <v>-11</v>
      </c>
      <c r="M211" s="53">
        <f t="shared" si="145"/>
        <v>-8.7301587301587297E-2</v>
      </c>
      <c r="N211" s="54">
        <f t="shared" si="146"/>
        <v>-0.21232876712328766</v>
      </c>
      <c r="O211" s="54">
        <f t="shared" si="147"/>
        <v>-0.12213740458015267</v>
      </c>
      <c r="P211" s="54"/>
    </row>
    <row r="212" spans="1:16" x14ac:dyDescent="0.2">
      <c r="A212" s="7" t="s">
        <v>72</v>
      </c>
      <c r="B212" s="40">
        <v>48</v>
      </c>
      <c r="C212" s="40">
        <v>60</v>
      </c>
      <c r="D212" s="40">
        <v>53</v>
      </c>
      <c r="E212" s="40">
        <v>59</v>
      </c>
      <c r="F212" s="40">
        <v>53</v>
      </c>
      <c r="G212" s="40">
        <v>53</v>
      </c>
      <c r="H212" s="40">
        <v>55</v>
      </c>
      <c r="I212" s="40">
        <v>49</v>
      </c>
      <c r="J212" s="40">
        <v>48</v>
      </c>
      <c r="K212" s="40">
        <v>35</v>
      </c>
      <c r="L212" s="28">
        <f t="shared" si="144"/>
        <v>-13</v>
      </c>
      <c r="M212" s="31">
        <f t="shared" si="145"/>
        <v>-0.27083333333333331</v>
      </c>
      <c r="N212" s="14">
        <f t="shared" si="146"/>
        <v>-0.33962264150943394</v>
      </c>
      <c r="O212" s="14">
        <f t="shared" si="147"/>
        <v>-0.27083333333333331</v>
      </c>
      <c r="P212" s="14"/>
    </row>
    <row r="213" spans="1:16" x14ac:dyDescent="0.2">
      <c r="A213" s="50" t="s">
        <v>73</v>
      </c>
      <c r="B213" s="58">
        <v>42</v>
      </c>
      <c r="C213" s="58">
        <v>44</v>
      </c>
      <c r="D213" s="58">
        <v>40</v>
      </c>
      <c r="E213" s="58">
        <v>31</v>
      </c>
      <c r="F213" s="58">
        <v>42</v>
      </c>
      <c r="G213" s="58">
        <v>47</v>
      </c>
      <c r="H213" s="58">
        <v>57</v>
      </c>
      <c r="I213" s="58">
        <v>44</v>
      </c>
      <c r="J213" s="58">
        <v>36</v>
      </c>
      <c r="K213" s="58">
        <v>24</v>
      </c>
      <c r="L213" s="52">
        <f t="shared" si="144"/>
        <v>-12</v>
      </c>
      <c r="M213" s="53">
        <f t="shared" si="145"/>
        <v>-0.33333333333333331</v>
      </c>
      <c r="N213" s="54">
        <f t="shared" si="146"/>
        <v>-0.48936170212765956</v>
      </c>
      <c r="O213" s="54">
        <f t="shared" si="147"/>
        <v>-0.42857142857142855</v>
      </c>
      <c r="P213" s="54"/>
    </row>
    <row r="214" spans="1:16" x14ac:dyDescent="0.2">
      <c r="A214" s="7" t="s">
        <v>74</v>
      </c>
      <c r="B214" s="40">
        <v>102</v>
      </c>
      <c r="C214" s="40">
        <v>88</v>
      </c>
      <c r="D214" s="40">
        <v>109</v>
      </c>
      <c r="E214" s="40">
        <v>88</v>
      </c>
      <c r="F214" s="40">
        <v>119</v>
      </c>
      <c r="G214" s="40">
        <v>138</v>
      </c>
      <c r="H214" s="40">
        <v>141</v>
      </c>
      <c r="I214" s="40">
        <v>139</v>
      </c>
      <c r="J214" s="40">
        <v>134</v>
      </c>
      <c r="K214" s="40">
        <v>124</v>
      </c>
      <c r="L214" s="28">
        <f t="shared" si="144"/>
        <v>-10</v>
      </c>
      <c r="M214" s="31">
        <f t="shared" si="145"/>
        <v>-7.4626865671641784E-2</v>
      </c>
      <c r="N214" s="14">
        <f t="shared" si="146"/>
        <v>-0.10144927536231885</v>
      </c>
      <c r="O214" s="14">
        <f t="shared" si="147"/>
        <v>0.21568627450980393</v>
      </c>
      <c r="P214" s="14"/>
    </row>
    <row r="215" spans="1:16" x14ac:dyDescent="0.2">
      <c r="A215" s="50" t="s">
        <v>75</v>
      </c>
      <c r="B215" s="58">
        <v>138</v>
      </c>
      <c r="C215" s="58">
        <v>115</v>
      </c>
      <c r="D215" s="58">
        <v>137</v>
      </c>
      <c r="E215" s="58">
        <v>126</v>
      </c>
      <c r="F215" s="58">
        <v>143</v>
      </c>
      <c r="G215" s="58">
        <v>137</v>
      </c>
      <c r="H215" s="58">
        <v>124</v>
      </c>
      <c r="I215" s="58">
        <v>129</v>
      </c>
      <c r="J215" s="58">
        <v>120</v>
      </c>
      <c r="K215" s="58">
        <v>132</v>
      </c>
      <c r="L215" s="52">
        <f t="shared" si="144"/>
        <v>12</v>
      </c>
      <c r="M215" s="53">
        <f t="shared" si="145"/>
        <v>0.1</v>
      </c>
      <c r="N215" s="54">
        <f t="shared" si="146"/>
        <v>-3.6496350364963501E-2</v>
      </c>
      <c r="O215" s="54">
        <f t="shared" si="147"/>
        <v>-4.3478260869565216E-2</v>
      </c>
      <c r="P215" s="54"/>
    </row>
    <row r="216" spans="1:16" x14ac:dyDescent="0.2">
      <c r="A216" s="7" t="s">
        <v>76</v>
      </c>
      <c r="B216" s="40">
        <v>62</v>
      </c>
      <c r="C216" s="40">
        <v>57</v>
      </c>
      <c r="D216" s="40">
        <v>48</v>
      </c>
      <c r="E216" s="40">
        <v>51</v>
      </c>
      <c r="F216" s="40">
        <v>50</v>
      </c>
      <c r="G216" s="40">
        <v>55</v>
      </c>
      <c r="H216" s="40">
        <v>62</v>
      </c>
      <c r="I216" s="40">
        <v>57</v>
      </c>
      <c r="J216" s="40">
        <v>58</v>
      </c>
      <c r="K216" s="40">
        <v>50</v>
      </c>
      <c r="L216" s="28">
        <f t="shared" si="144"/>
        <v>-8</v>
      </c>
      <c r="M216" s="31">
        <f t="shared" si="145"/>
        <v>-0.13793103448275862</v>
      </c>
      <c r="N216" s="14">
        <f t="shared" si="146"/>
        <v>-9.0909090909090912E-2</v>
      </c>
      <c r="O216" s="14">
        <f t="shared" si="147"/>
        <v>-0.19354838709677419</v>
      </c>
      <c r="P216" s="14"/>
    </row>
    <row r="217" spans="1:16" x14ac:dyDescent="0.2">
      <c r="B217" s="8">
        <f>SUM(B218:B227)</f>
        <v>1</v>
      </c>
      <c r="C217" s="8">
        <f t="shared" ref="C217:K217" si="148">SUM(C218:C227)</f>
        <v>0.99999999999999989</v>
      </c>
      <c r="D217" s="8">
        <f t="shared" si="148"/>
        <v>1</v>
      </c>
      <c r="E217" s="8">
        <f t="shared" si="148"/>
        <v>1</v>
      </c>
      <c r="F217" s="8">
        <f t="shared" si="148"/>
        <v>1</v>
      </c>
      <c r="G217" s="8">
        <f t="shared" si="148"/>
        <v>1</v>
      </c>
      <c r="H217" s="8">
        <f t="shared" si="148"/>
        <v>1</v>
      </c>
      <c r="I217" s="8">
        <f t="shared" si="148"/>
        <v>0.99999999999999989</v>
      </c>
      <c r="J217" s="8">
        <f>SUM(J218:J227)</f>
        <v>0.99999999999999989</v>
      </c>
      <c r="K217" s="8">
        <f t="shared" si="148"/>
        <v>1</v>
      </c>
      <c r="L217" s="23" t="s">
        <v>48</v>
      </c>
      <c r="M217" s="32"/>
      <c r="N217" s="17"/>
      <c r="O217" s="17"/>
      <c r="P217" s="16"/>
    </row>
    <row r="218" spans="1:16" x14ac:dyDescent="0.2">
      <c r="A218" s="50" t="s">
        <v>67</v>
      </c>
      <c r="B218" s="55">
        <f>B207/B$206</f>
        <v>2.6960784313725492E-2</v>
      </c>
      <c r="C218" s="55">
        <f t="shared" ref="C218:K218" si="149">C207/C$206</f>
        <v>2.6615969581749048E-2</v>
      </c>
      <c r="D218" s="55">
        <f t="shared" si="149"/>
        <v>2.6378896882494004E-2</v>
      </c>
      <c r="E218" s="55">
        <f t="shared" si="149"/>
        <v>1.8518518518518517E-2</v>
      </c>
      <c r="F218" s="55">
        <f t="shared" si="149"/>
        <v>1.4492753623188406E-2</v>
      </c>
      <c r="G218" s="55">
        <f t="shared" si="149"/>
        <v>7.0838252656434475E-3</v>
      </c>
      <c r="H218" s="55">
        <f t="shared" si="149"/>
        <v>1.4908256880733946E-2</v>
      </c>
      <c r="I218" s="55">
        <f t="shared" si="149"/>
        <v>1.1820330969267139E-2</v>
      </c>
      <c r="J218" s="55">
        <f t="shared" si="149"/>
        <v>2.0987654320987655E-2</v>
      </c>
      <c r="K218" s="55">
        <f t="shared" si="149"/>
        <v>1.4265335235378032E-3</v>
      </c>
      <c r="L218" s="52"/>
      <c r="M218" s="53">
        <f t="shared" ref="M218:M227" si="150">IFERROR((K218-J218),"n/a")</f>
        <v>-1.956112079744985E-2</v>
      </c>
      <c r="N218" s="54">
        <f>IFERROR((K218-G218),"n/a")</f>
        <v>-5.6572917421056444E-3</v>
      </c>
      <c r="O218" s="54">
        <f>IFERROR((K218-B218),"n/a")</f>
        <v>-2.5534250790187688E-2</v>
      </c>
      <c r="P218" s="54"/>
    </row>
    <row r="219" spans="1:16" x14ac:dyDescent="0.2">
      <c r="A219" s="7" t="s">
        <v>68</v>
      </c>
      <c r="B219" s="9">
        <f t="shared" ref="B219:K219" si="151">B208/B$206</f>
        <v>9.0686274509803919E-2</v>
      </c>
      <c r="C219" s="9">
        <f t="shared" si="151"/>
        <v>8.2382762991128011E-2</v>
      </c>
      <c r="D219" s="9">
        <f t="shared" si="151"/>
        <v>8.3932853717026384E-2</v>
      </c>
      <c r="E219" s="9">
        <f t="shared" si="151"/>
        <v>8.4656084656084651E-2</v>
      </c>
      <c r="F219" s="9">
        <f t="shared" si="151"/>
        <v>8.3333333333333329E-2</v>
      </c>
      <c r="G219" s="9">
        <f t="shared" si="151"/>
        <v>8.9728453364816996E-2</v>
      </c>
      <c r="H219" s="9">
        <f t="shared" si="151"/>
        <v>7.9128440366972475E-2</v>
      </c>
      <c r="I219" s="9">
        <f t="shared" si="151"/>
        <v>8.6288416075650118E-2</v>
      </c>
      <c r="J219" s="9">
        <f t="shared" si="151"/>
        <v>9.3827160493827166E-2</v>
      </c>
      <c r="K219" s="9">
        <f t="shared" si="151"/>
        <v>8.5592011412268187E-2</v>
      </c>
      <c r="L219" s="28"/>
      <c r="M219" s="31">
        <f t="shared" si="150"/>
        <v>-8.235149081558979E-3</v>
      </c>
      <c r="N219" s="14">
        <f t="shared" ref="N219:N227" si="152">IFERROR((K219-G219),"n/a")</f>
        <v>-4.1364419525488083E-3</v>
      </c>
      <c r="O219" s="14">
        <f t="shared" ref="O219:O227" si="153">IFERROR((K219-B219),"n/a")</f>
        <v>-5.0942630975357311E-3</v>
      </c>
      <c r="P219" s="14"/>
    </row>
    <row r="220" spans="1:16" x14ac:dyDescent="0.2">
      <c r="A220" s="50" t="s">
        <v>69</v>
      </c>
      <c r="B220" s="55">
        <f t="shared" ref="B220:K220" si="154">B209/B$206</f>
        <v>9.5588235294117641E-2</v>
      </c>
      <c r="C220" s="55">
        <f t="shared" si="154"/>
        <v>0.10519645120405577</v>
      </c>
      <c r="D220" s="55">
        <f t="shared" si="154"/>
        <v>9.4724220623501193E-2</v>
      </c>
      <c r="E220" s="55">
        <f t="shared" si="154"/>
        <v>9.9206349206349201E-2</v>
      </c>
      <c r="F220" s="55">
        <f t="shared" si="154"/>
        <v>8.6956521739130432E-2</v>
      </c>
      <c r="G220" s="55">
        <f t="shared" si="154"/>
        <v>7.0838252656434481E-2</v>
      </c>
      <c r="H220" s="55">
        <f t="shared" si="154"/>
        <v>7.3394495412844041E-2</v>
      </c>
      <c r="I220" s="55">
        <f t="shared" si="154"/>
        <v>7.2104018912529558E-2</v>
      </c>
      <c r="J220" s="55">
        <f t="shared" si="154"/>
        <v>7.407407407407407E-2</v>
      </c>
      <c r="K220" s="55">
        <f t="shared" si="154"/>
        <v>7.2753209700427965E-2</v>
      </c>
      <c r="L220" s="52"/>
      <c r="M220" s="53">
        <f t="shared" si="150"/>
        <v>-1.3208643736461051E-3</v>
      </c>
      <c r="N220" s="54">
        <f t="shared" si="152"/>
        <v>1.9149570439934843E-3</v>
      </c>
      <c r="O220" s="54">
        <f t="shared" si="153"/>
        <v>-2.2835025593689676E-2</v>
      </c>
      <c r="P220" s="54"/>
    </row>
    <row r="221" spans="1:16" x14ac:dyDescent="0.2">
      <c r="A221" s="7" t="s">
        <v>70</v>
      </c>
      <c r="B221" s="9">
        <f t="shared" ref="B221:K221" si="155">B210/B$206</f>
        <v>0.14583333333333334</v>
      </c>
      <c r="C221" s="9">
        <f t="shared" si="155"/>
        <v>0.16096324461343473</v>
      </c>
      <c r="D221" s="9">
        <f t="shared" si="155"/>
        <v>0.17745803357314149</v>
      </c>
      <c r="E221" s="9">
        <f t="shared" si="155"/>
        <v>0.17460317460317459</v>
      </c>
      <c r="F221" s="9">
        <f t="shared" si="155"/>
        <v>0.15942028985507245</v>
      </c>
      <c r="G221" s="9">
        <f t="shared" si="155"/>
        <v>0.15230224321133412</v>
      </c>
      <c r="H221" s="9">
        <f t="shared" si="155"/>
        <v>0.14793577981651376</v>
      </c>
      <c r="I221" s="9">
        <f t="shared" si="155"/>
        <v>0.16430260047281323</v>
      </c>
      <c r="J221" s="9">
        <f t="shared" si="155"/>
        <v>0.16666666666666666</v>
      </c>
      <c r="K221" s="9">
        <f t="shared" si="155"/>
        <v>0.15549215406562053</v>
      </c>
      <c r="L221" s="28"/>
      <c r="M221" s="31">
        <f t="shared" si="150"/>
        <v>-1.1174512601046127E-2</v>
      </c>
      <c r="N221" s="14">
        <f t="shared" si="152"/>
        <v>3.1899108542864096E-3</v>
      </c>
      <c r="O221" s="14">
        <f t="shared" si="153"/>
        <v>9.6588207322871877E-3</v>
      </c>
      <c r="P221" s="14"/>
    </row>
    <row r="222" spans="1:16" x14ac:dyDescent="0.2">
      <c r="A222" s="50" t="s">
        <v>71</v>
      </c>
      <c r="B222" s="55">
        <f t="shared" ref="B222:K222" si="156">B211/B$206</f>
        <v>0.16053921568627452</v>
      </c>
      <c r="C222" s="55">
        <f t="shared" si="156"/>
        <v>0.1634980988593156</v>
      </c>
      <c r="D222" s="55">
        <f t="shared" si="156"/>
        <v>0.15347721822541965</v>
      </c>
      <c r="E222" s="55">
        <f t="shared" si="156"/>
        <v>0.15343915343915343</v>
      </c>
      <c r="F222" s="55">
        <f t="shared" si="156"/>
        <v>0.16425120772946861</v>
      </c>
      <c r="G222" s="55">
        <f t="shared" si="156"/>
        <v>0.17237308146399055</v>
      </c>
      <c r="H222" s="55">
        <f t="shared" si="156"/>
        <v>0.18119266055045871</v>
      </c>
      <c r="I222" s="55">
        <f t="shared" si="156"/>
        <v>0.17139479905437352</v>
      </c>
      <c r="J222" s="55">
        <f t="shared" si="156"/>
        <v>0.15555555555555556</v>
      </c>
      <c r="K222" s="55">
        <f t="shared" si="156"/>
        <v>0.16405135520684735</v>
      </c>
      <c r="L222" s="52"/>
      <c r="M222" s="53">
        <f t="shared" si="150"/>
        <v>8.4957996512917966E-3</v>
      </c>
      <c r="N222" s="54">
        <f t="shared" si="152"/>
        <v>-8.3217262571431971E-3</v>
      </c>
      <c r="O222" s="54">
        <f t="shared" si="153"/>
        <v>3.5121395205728323E-3</v>
      </c>
      <c r="P222" s="54"/>
    </row>
    <row r="223" spans="1:16" x14ac:dyDescent="0.2">
      <c r="A223" s="7" t="s">
        <v>72</v>
      </c>
      <c r="B223" s="9">
        <f t="shared" ref="B223:K223" si="157">B212/B$206</f>
        <v>5.8823529411764705E-2</v>
      </c>
      <c r="C223" s="9">
        <f t="shared" si="157"/>
        <v>7.6045627376425853E-2</v>
      </c>
      <c r="D223" s="9">
        <f t="shared" si="157"/>
        <v>6.3549160671462823E-2</v>
      </c>
      <c r="E223" s="9">
        <f t="shared" si="157"/>
        <v>7.8042328042328038E-2</v>
      </c>
      <c r="F223" s="9">
        <f t="shared" si="157"/>
        <v>6.4009661835748799E-2</v>
      </c>
      <c r="G223" s="9">
        <f t="shared" si="157"/>
        <v>6.2573789846517125E-2</v>
      </c>
      <c r="H223" s="9">
        <f t="shared" si="157"/>
        <v>6.3073394495412841E-2</v>
      </c>
      <c r="I223" s="9">
        <f t="shared" si="157"/>
        <v>5.7919621749408984E-2</v>
      </c>
      <c r="J223" s="9">
        <f t="shared" si="157"/>
        <v>5.9259259259259262E-2</v>
      </c>
      <c r="K223" s="9">
        <f t="shared" si="157"/>
        <v>4.9928673323823107E-2</v>
      </c>
      <c r="L223" s="28"/>
      <c r="M223" s="31">
        <f t="shared" si="150"/>
        <v>-9.3305859354361545E-3</v>
      </c>
      <c r="N223" s="14">
        <f t="shared" si="152"/>
        <v>-1.2645116522694018E-2</v>
      </c>
      <c r="O223" s="14">
        <f t="shared" si="153"/>
        <v>-8.894856087941598E-3</v>
      </c>
      <c r="P223" s="14"/>
    </row>
    <row r="224" spans="1:16" x14ac:dyDescent="0.2">
      <c r="A224" s="50" t="s">
        <v>73</v>
      </c>
      <c r="B224" s="55">
        <f t="shared" ref="B224:K224" si="158">B213/B$206</f>
        <v>5.1470588235294115E-2</v>
      </c>
      <c r="C224" s="55">
        <f t="shared" si="158"/>
        <v>5.5766793409378963E-2</v>
      </c>
      <c r="D224" s="55">
        <f t="shared" si="158"/>
        <v>4.7961630695443645E-2</v>
      </c>
      <c r="E224" s="55">
        <f t="shared" si="158"/>
        <v>4.1005291005291003E-2</v>
      </c>
      <c r="F224" s="55">
        <f t="shared" si="158"/>
        <v>5.0724637681159424E-2</v>
      </c>
      <c r="G224" s="55">
        <f t="shared" si="158"/>
        <v>5.5489964580873671E-2</v>
      </c>
      <c r="H224" s="55">
        <f t="shared" si="158"/>
        <v>6.5366972477064217E-2</v>
      </c>
      <c r="I224" s="55">
        <f t="shared" si="158"/>
        <v>5.2009456264775412E-2</v>
      </c>
      <c r="J224" s="55">
        <f t="shared" si="158"/>
        <v>4.4444444444444446E-2</v>
      </c>
      <c r="K224" s="55">
        <f t="shared" si="158"/>
        <v>3.4236804564907276E-2</v>
      </c>
      <c r="L224" s="52"/>
      <c r="M224" s="53">
        <f t="shared" si="150"/>
        <v>-1.020763987953717E-2</v>
      </c>
      <c r="N224" s="54">
        <f t="shared" si="152"/>
        <v>-2.1253160015966395E-2</v>
      </c>
      <c r="O224" s="54">
        <f t="shared" si="153"/>
        <v>-1.7233783670386839E-2</v>
      </c>
      <c r="P224" s="54"/>
    </row>
    <row r="225" spans="1:16" x14ac:dyDescent="0.2">
      <c r="A225" s="7" t="s">
        <v>74</v>
      </c>
      <c r="B225" s="9">
        <f t="shared" ref="B225:K225" si="159">B214/B$206</f>
        <v>0.125</v>
      </c>
      <c r="C225" s="9">
        <f t="shared" si="159"/>
        <v>0.11153358681875793</v>
      </c>
      <c r="D225" s="9">
        <f t="shared" si="159"/>
        <v>0.13069544364508393</v>
      </c>
      <c r="E225" s="9">
        <f t="shared" si="159"/>
        <v>0.1164021164021164</v>
      </c>
      <c r="F225" s="9">
        <f t="shared" si="159"/>
        <v>0.14371980676328502</v>
      </c>
      <c r="G225" s="9">
        <f t="shared" si="159"/>
        <v>0.16292798110979928</v>
      </c>
      <c r="H225" s="9">
        <f t="shared" si="159"/>
        <v>0.16169724770642202</v>
      </c>
      <c r="I225" s="9">
        <f t="shared" si="159"/>
        <v>0.16430260047281323</v>
      </c>
      <c r="J225" s="9">
        <f t="shared" si="159"/>
        <v>0.16543209876543211</v>
      </c>
      <c r="K225" s="9">
        <f t="shared" si="159"/>
        <v>0.17689015691868759</v>
      </c>
      <c r="L225" s="28"/>
      <c r="M225" s="31">
        <f t="shared" si="150"/>
        <v>1.1458058153255485E-2</v>
      </c>
      <c r="N225" s="14">
        <f t="shared" si="152"/>
        <v>1.3962175808888311E-2</v>
      </c>
      <c r="O225" s="14">
        <f t="shared" si="153"/>
        <v>5.1890156918687591E-2</v>
      </c>
      <c r="P225" s="14"/>
    </row>
    <row r="226" spans="1:16" x14ac:dyDescent="0.2">
      <c r="A226" s="50" t="s">
        <v>75</v>
      </c>
      <c r="B226" s="55">
        <f t="shared" ref="B226:K226" si="160">B215/B$206</f>
        <v>0.16911764705882354</v>
      </c>
      <c r="C226" s="55">
        <f t="shared" si="160"/>
        <v>0.14575411913814956</v>
      </c>
      <c r="D226" s="55">
        <f t="shared" si="160"/>
        <v>0.16426858513189449</v>
      </c>
      <c r="E226" s="55">
        <f t="shared" si="160"/>
        <v>0.16666666666666666</v>
      </c>
      <c r="F226" s="55">
        <f t="shared" si="160"/>
        <v>0.17270531400966183</v>
      </c>
      <c r="G226" s="55">
        <f t="shared" si="160"/>
        <v>0.16174734356552539</v>
      </c>
      <c r="H226" s="55">
        <f t="shared" si="160"/>
        <v>0.14220183486238533</v>
      </c>
      <c r="I226" s="55">
        <f t="shared" si="160"/>
        <v>0.1524822695035461</v>
      </c>
      <c r="J226" s="55">
        <f t="shared" si="160"/>
        <v>0.14814814814814814</v>
      </c>
      <c r="K226" s="55">
        <f t="shared" si="160"/>
        <v>0.18830242510699002</v>
      </c>
      <c r="L226" s="52"/>
      <c r="M226" s="53">
        <f t="shared" si="150"/>
        <v>4.0154276958841884E-2</v>
      </c>
      <c r="N226" s="54">
        <f t="shared" si="152"/>
        <v>2.6555081541464631E-2</v>
      </c>
      <c r="O226" s="54">
        <f t="shared" si="153"/>
        <v>1.9184778048166484E-2</v>
      </c>
      <c r="P226" s="54"/>
    </row>
    <row r="227" spans="1:16" x14ac:dyDescent="0.2">
      <c r="A227" s="7" t="s">
        <v>76</v>
      </c>
      <c r="B227" s="9">
        <f t="shared" ref="B227:K227" si="161">B216/B$206</f>
        <v>7.5980392156862739E-2</v>
      </c>
      <c r="C227" s="9">
        <f t="shared" si="161"/>
        <v>7.2243346007604556E-2</v>
      </c>
      <c r="D227" s="9">
        <f t="shared" si="161"/>
        <v>5.7553956834532377E-2</v>
      </c>
      <c r="E227" s="9">
        <f t="shared" si="161"/>
        <v>6.7460317460317457E-2</v>
      </c>
      <c r="F227" s="9">
        <f t="shared" si="161"/>
        <v>6.0386473429951688E-2</v>
      </c>
      <c r="G227" s="9">
        <f t="shared" si="161"/>
        <v>6.4935064935064929E-2</v>
      </c>
      <c r="H227" s="9">
        <f t="shared" si="161"/>
        <v>7.1100917431192664E-2</v>
      </c>
      <c r="I227" s="9">
        <f t="shared" si="161"/>
        <v>6.7375886524822695E-2</v>
      </c>
      <c r="J227" s="9">
        <f t="shared" si="161"/>
        <v>7.160493827160494E-2</v>
      </c>
      <c r="K227" s="9">
        <f t="shared" si="161"/>
        <v>7.1326676176890161E-2</v>
      </c>
      <c r="L227" s="28"/>
      <c r="M227" s="31">
        <f t="shared" si="150"/>
        <v>-2.7826209471477903E-4</v>
      </c>
      <c r="N227" s="14">
        <f t="shared" si="152"/>
        <v>6.3916112418252319E-3</v>
      </c>
      <c r="O227" s="14">
        <f t="shared" si="153"/>
        <v>-4.653715979972578E-3</v>
      </c>
      <c r="P227" s="14"/>
    </row>
    <row r="228" spans="1:16" x14ac:dyDescent="0.2">
      <c r="A228" s="10" t="s">
        <v>149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38"/>
      <c r="M228" s="14"/>
      <c r="N228" s="14"/>
      <c r="O228" s="14"/>
      <c r="P228" s="14"/>
    </row>
    <row r="229" spans="1:16" x14ac:dyDescent="0.2">
      <c r="A229" s="7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38"/>
      <c r="M229" s="14"/>
      <c r="N229" s="14"/>
      <c r="O229" s="14"/>
      <c r="P229" s="14"/>
    </row>
    <row r="230" spans="1:16" ht="18" x14ac:dyDescent="0.25">
      <c r="A230" s="1" t="s">
        <v>77</v>
      </c>
    </row>
    <row r="231" spans="1:16" ht="12.6" customHeight="1" x14ac:dyDescent="0.2">
      <c r="A231" s="2"/>
      <c r="B231" s="3" t="s">
        <v>147</v>
      </c>
      <c r="C231" s="3"/>
      <c r="D231" s="3"/>
      <c r="E231" s="3"/>
      <c r="F231" s="3"/>
      <c r="G231" s="3"/>
      <c r="H231" s="3"/>
      <c r="I231" s="3"/>
      <c r="J231" s="3"/>
      <c r="K231" s="3"/>
      <c r="L231" s="81" t="s">
        <v>151</v>
      </c>
      <c r="M231" s="3" t="s">
        <v>152</v>
      </c>
      <c r="N231" s="3" t="s">
        <v>142</v>
      </c>
      <c r="O231" s="17"/>
      <c r="P231" s="3"/>
    </row>
    <row r="232" spans="1:16" ht="22.5" x14ac:dyDescent="0.2">
      <c r="A232" s="4" t="s">
        <v>0</v>
      </c>
      <c r="B232" s="4">
        <f>B$4</f>
        <v>2017</v>
      </c>
      <c r="C232" s="4">
        <f t="shared" ref="C232:K232" si="162">C$4</f>
        <v>2018</v>
      </c>
      <c r="D232" s="4">
        <f t="shared" si="162"/>
        <v>2019</v>
      </c>
      <c r="E232" s="4">
        <f t="shared" si="162"/>
        <v>2020</v>
      </c>
      <c r="F232" s="48" t="str">
        <f t="shared" si="162"/>
        <v>2021^</v>
      </c>
      <c r="G232" s="48">
        <f t="shared" si="162"/>
        <v>2022</v>
      </c>
      <c r="H232" s="48">
        <f t="shared" si="162"/>
        <v>2023</v>
      </c>
      <c r="I232" s="48">
        <f t="shared" si="162"/>
        <v>2024</v>
      </c>
      <c r="J232" s="48">
        <f t="shared" si="162"/>
        <v>2025</v>
      </c>
      <c r="K232" s="48">
        <f t="shared" si="162"/>
        <v>2026</v>
      </c>
      <c r="L232" s="34" t="str">
        <f>L$4</f>
        <v>2025 to 2026</v>
      </c>
      <c r="M232" s="35"/>
      <c r="N232" s="27" t="str">
        <f>N$4</f>
        <v>2022-26</v>
      </c>
      <c r="O232" s="27" t="str">
        <f>O$4</f>
        <v>2017-26</v>
      </c>
      <c r="P232" s="27" t="str">
        <f>P$4</f>
        <v>10 yr trend</v>
      </c>
    </row>
    <row r="233" spans="1:16" ht="12.6" customHeight="1" x14ac:dyDescent="0.2">
      <c r="A233" s="5" t="s">
        <v>78</v>
      </c>
      <c r="B233" s="39">
        <v>25615.5</v>
      </c>
      <c r="C233" s="39">
        <v>25297</v>
      </c>
      <c r="D233" s="39">
        <v>26923.5</v>
      </c>
      <c r="E233" s="39">
        <v>30590.5</v>
      </c>
      <c r="F233" s="39">
        <v>28702</v>
      </c>
      <c r="G233" s="39">
        <v>29729.5</v>
      </c>
      <c r="H233" s="39">
        <v>30677.5</v>
      </c>
      <c r="I233" s="39">
        <v>30557.25</v>
      </c>
      <c r="J233" s="39">
        <v>30519.75</v>
      </c>
      <c r="K233" s="39">
        <v>29017</v>
      </c>
      <c r="L233" s="28">
        <f t="shared" ref="L233:L243" si="163">K233-J233</f>
        <v>-1502.75</v>
      </c>
      <c r="M233" s="31">
        <f t="shared" ref="M233:M243" si="164">IFERROR((K233-J233)/J233,"n/a")</f>
        <v>-4.9238607786761035E-2</v>
      </c>
      <c r="N233" s="26">
        <f>IFERROR((K233-G233)/G233,"n/a")</f>
        <v>-2.3966094283455825E-2</v>
      </c>
      <c r="O233" s="26">
        <f>IFERROR((K233-B233)/B233,"n/a")</f>
        <v>0.1327906931350159</v>
      </c>
      <c r="P233" s="26"/>
    </row>
    <row r="234" spans="1:16" x14ac:dyDescent="0.2">
      <c r="A234" s="50" t="s">
        <v>67</v>
      </c>
      <c r="B234" s="57">
        <v>249.75</v>
      </c>
      <c r="C234" s="57">
        <v>198</v>
      </c>
      <c r="D234" s="57">
        <v>188.5</v>
      </c>
      <c r="E234" s="57">
        <v>196.5</v>
      </c>
      <c r="F234" s="57">
        <v>101.5</v>
      </c>
      <c r="G234" s="57">
        <v>87</v>
      </c>
      <c r="H234" s="57">
        <v>89.5</v>
      </c>
      <c r="I234" s="57">
        <v>22.75</v>
      </c>
      <c r="J234" s="57">
        <v>89</v>
      </c>
      <c r="K234" s="57">
        <v>3</v>
      </c>
      <c r="L234" s="52">
        <f t="shared" si="163"/>
        <v>-86</v>
      </c>
      <c r="M234" s="53">
        <f t="shared" si="164"/>
        <v>-0.9662921348314607</v>
      </c>
      <c r="N234" s="54">
        <f>IFERROR((K234-G234)/G234,"n/a")</f>
        <v>-0.96551724137931039</v>
      </c>
      <c r="O234" s="54">
        <f>IFERROR((K234-B234)/B234,"n/a")</f>
        <v>-0.98798798798798804</v>
      </c>
      <c r="P234" s="54"/>
    </row>
    <row r="235" spans="1:16" x14ac:dyDescent="0.2">
      <c r="A235" s="7" t="s">
        <v>68</v>
      </c>
      <c r="B235" s="39">
        <v>3234.75</v>
      </c>
      <c r="C235" s="39">
        <v>2943</v>
      </c>
      <c r="D235" s="39">
        <v>3207.5</v>
      </c>
      <c r="E235" s="39">
        <v>3574.5</v>
      </c>
      <c r="F235" s="39">
        <v>3264</v>
      </c>
      <c r="G235" s="39">
        <v>3610.5</v>
      </c>
      <c r="H235" s="39">
        <v>3452</v>
      </c>
      <c r="I235" s="39">
        <v>4175</v>
      </c>
      <c r="J235" s="39">
        <v>4284.75</v>
      </c>
      <c r="K235" s="39">
        <v>4303.5</v>
      </c>
      <c r="L235" s="28">
        <f t="shared" si="163"/>
        <v>18.75</v>
      </c>
      <c r="M235" s="31">
        <f t="shared" si="164"/>
        <v>4.3759845965342199E-3</v>
      </c>
      <c r="N235" s="14">
        <f t="shared" ref="N235:N243" si="165">IFERROR((K235-G235)/G235,"n/a")</f>
        <v>0.19194017449106771</v>
      </c>
      <c r="O235" s="14">
        <f t="shared" ref="O235:O243" si="166">IFERROR((K235-B235)/B235,"n/a")</f>
        <v>0.33039647577092512</v>
      </c>
      <c r="P235" s="14"/>
    </row>
    <row r="236" spans="1:16" x14ac:dyDescent="0.2">
      <c r="A236" s="50" t="s">
        <v>69</v>
      </c>
      <c r="B236" s="57">
        <v>3390</v>
      </c>
      <c r="C236" s="57">
        <v>3504</v>
      </c>
      <c r="D236" s="57">
        <v>3453</v>
      </c>
      <c r="E236" s="57">
        <v>4094</v>
      </c>
      <c r="F236" s="57">
        <v>3414</v>
      </c>
      <c r="G236" s="57">
        <v>3274</v>
      </c>
      <c r="H236" s="57">
        <v>2965</v>
      </c>
      <c r="I236" s="57">
        <v>3049.5</v>
      </c>
      <c r="J236" s="57">
        <v>2931</v>
      </c>
      <c r="K236" s="57">
        <v>2797</v>
      </c>
      <c r="L236" s="52">
        <f t="shared" si="163"/>
        <v>-134</v>
      </c>
      <c r="M236" s="53">
        <f t="shared" si="164"/>
        <v>-4.5718184919822588E-2</v>
      </c>
      <c r="N236" s="54">
        <f t="shared" si="165"/>
        <v>-0.14569334147831398</v>
      </c>
      <c r="O236" s="54">
        <f t="shared" si="166"/>
        <v>-0.17492625368731562</v>
      </c>
      <c r="P236" s="54"/>
    </row>
    <row r="237" spans="1:16" x14ac:dyDescent="0.2">
      <c r="A237" s="7" t="s">
        <v>70</v>
      </c>
      <c r="B237" s="39">
        <v>6594</v>
      </c>
      <c r="C237" s="39">
        <v>6552</v>
      </c>
      <c r="D237" s="39">
        <v>7074.5</v>
      </c>
      <c r="E237" s="39">
        <v>7617</v>
      </c>
      <c r="F237" s="39">
        <v>6998</v>
      </c>
      <c r="G237" s="39">
        <v>6847</v>
      </c>
      <c r="H237" s="39">
        <v>7569.5</v>
      </c>
      <c r="I237" s="39">
        <v>7844.5</v>
      </c>
      <c r="J237" s="39">
        <v>7416.5</v>
      </c>
      <c r="K237" s="39">
        <v>7130.5</v>
      </c>
      <c r="L237" s="28">
        <f t="shared" si="163"/>
        <v>-286</v>
      </c>
      <c r="M237" s="31">
        <f t="shared" si="164"/>
        <v>-3.8562664329535493E-2</v>
      </c>
      <c r="N237" s="14">
        <f t="shared" si="165"/>
        <v>4.1404994888272234E-2</v>
      </c>
      <c r="O237" s="14">
        <f t="shared" si="166"/>
        <v>8.1361844100697606E-2</v>
      </c>
      <c r="P237" s="14"/>
    </row>
    <row r="238" spans="1:16" x14ac:dyDescent="0.2">
      <c r="A238" s="50" t="s">
        <v>71</v>
      </c>
      <c r="B238" s="57">
        <v>2106</v>
      </c>
      <c r="C238" s="57">
        <v>2452</v>
      </c>
      <c r="D238" s="57">
        <v>2895.5</v>
      </c>
      <c r="E238" s="57">
        <v>3560</v>
      </c>
      <c r="F238" s="57">
        <v>3568</v>
      </c>
      <c r="G238" s="57">
        <v>3484</v>
      </c>
      <c r="H238" s="57">
        <v>3899.5</v>
      </c>
      <c r="I238" s="57">
        <v>4535</v>
      </c>
      <c r="J238" s="57">
        <v>3708</v>
      </c>
      <c r="K238" s="57">
        <v>2973.5</v>
      </c>
      <c r="L238" s="52">
        <f t="shared" si="163"/>
        <v>-734.5</v>
      </c>
      <c r="M238" s="53">
        <f t="shared" si="164"/>
        <v>-0.19808522114347357</v>
      </c>
      <c r="N238" s="54">
        <f t="shared" si="165"/>
        <v>-0.14652698048220436</v>
      </c>
      <c r="O238" s="54">
        <f t="shared" si="166"/>
        <v>0.41191832858499527</v>
      </c>
      <c r="P238" s="54"/>
    </row>
    <row r="239" spans="1:16" x14ac:dyDescent="0.2">
      <c r="A239" s="7" t="s">
        <v>72</v>
      </c>
      <c r="B239" s="39">
        <v>2134</v>
      </c>
      <c r="C239" s="39">
        <v>2100</v>
      </c>
      <c r="D239" s="39">
        <v>1790</v>
      </c>
      <c r="E239" s="39">
        <v>2295</v>
      </c>
      <c r="F239" s="39">
        <v>1782</v>
      </c>
      <c r="G239" s="39">
        <v>1728.5</v>
      </c>
      <c r="H239" s="39">
        <v>1630</v>
      </c>
      <c r="I239" s="39">
        <v>1342</v>
      </c>
      <c r="J239" s="39">
        <v>1935</v>
      </c>
      <c r="K239" s="39">
        <v>1760.5</v>
      </c>
      <c r="L239" s="28">
        <f t="shared" si="163"/>
        <v>-174.5</v>
      </c>
      <c r="M239" s="31">
        <f t="shared" si="164"/>
        <v>-9.0180878552971577E-2</v>
      </c>
      <c r="N239" s="14">
        <f t="shared" si="165"/>
        <v>1.851316170089673E-2</v>
      </c>
      <c r="O239" s="14">
        <f t="shared" si="166"/>
        <v>-0.17502343017806934</v>
      </c>
      <c r="P239" s="14"/>
    </row>
    <row r="240" spans="1:16" x14ac:dyDescent="0.2">
      <c r="A240" s="50" t="s">
        <v>73</v>
      </c>
      <c r="B240" s="57">
        <v>1527</v>
      </c>
      <c r="C240" s="57">
        <v>1497</v>
      </c>
      <c r="D240" s="57">
        <v>1485</v>
      </c>
      <c r="E240" s="57">
        <v>1409</v>
      </c>
      <c r="F240" s="57">
        <v>1479</v>
      </c>
      <c r="G240" s="57">
        <v>1909</v>
      </c>
      <c r="H240" s="57">
        <v>2268</v>
      </c>
      <c r="I240" s="57">
        <v>1538</v>
      </c>
      <c r="J240" s="57">
        <v>1461</v>
      </c>
      <c r="K240" s="57">
        <v>1342</v>
      </c>
      <c r="L240" s="52">
        <f t="shared" si="163"/>
        <v>-119</v>
      </c>
      <c r="M240" s="53">
        <f t="shared" si="164"/>
        <v>-8.1451060917180018E-2</v>
      </c>
      <c r="N240" s="54">
        <f t="shared" si="165"/>
        <v>-0.29701414353064431</v>
      </c>
      <c r="O240" s="54">
        <f t="shared" si="166"/>
        <v>-0.12115258677144729</v>
      </c>
      <c r="P240" s="54"/>
    </row>
    <row r="241" spans="1:16" x14ac:dyDescent="0.2">
      <c r="A241" s="7" t="s">
        <v>74</v>
      </c>
      <c r="B241" s="39">
        <v>2933</v>
      </c>
      <c r="C241" s="39">
        <v>2598</v>
      </c>
      <c r="D241" s="39">
        <v>3056.5</v>
      </c>
      <c r="E241" s="39">
        <v>3272.5</v>
      </c>
      <c r="F241" s="39">
        <v>3873.5</v>
      </c>
      <c r="G241" s="39">
        <v>4108.5</v>
      </c>
      <c r="H241" s="39">
        <v>4102</v>
      </c>
      <c r="I241" s="39">
        <v>3688.5</v>
      </c>
      <c r="J241" s="39">
        <v>4505.5</v>
      </c>
      <c r="K241" s="39">
        <v>4270</v>
      </c>
      <c r="L241" s="28">
        <f t="shared" si="163"/>
        <v>-235.5</v>
      </c>
      <c r="M241" s="31">
        <f t="shared" si="164"/>
        <v>-5.2269448451892131E-2</v>
      </c>
      <c r="N241" s="14">
        <f t="shared" si="165"/>
        <v>3.9308750152123643E-2</v>
      </c>
      <c r="O241" s="14">
        <f t="shared" si="166"/>
        <v>0.45584725536992843</v>
      </c>
      <c r="P241" s="14"/>
    </row>
    <row r="242" spans="1:16" x14ac:dyDescent="0.2">
      <c r="A242" s="50" t="s">
        <v>75</v>
      </c>
      <c r="B242" s="57">
        <v>2547</v>
      </c>
      <c r="C242" s="57">
        <v>2738</v>
      </c>
      <c r="D242" s="57">
        <v>3003</v>
      </c>
      <c r="E242" s="57">
        <v>3727</v>
      </c>
      <c r="F242" s="57">
        <v>3518</v>
      </c>
      <c r="G242" s="57">
        <v>3899</v>
      </c>
      <c r="H242" s="57">
        <v>3856</v>
      </c>
      <c r="I242" s="57">
        <v>3552</v>
      </c>
      <c r="J242" s="57">
        <v>3436</v>
      </c>
      <c r="K242" s="57">
        <v>3692</v>
      </c>
      <c r="L242" s="52">
        <f t="shared" si="163"/>
        <v>256</v>
      </c>
      <c r="M242" s="53">
        <f t="shared" si="164"/>
        <v>7.4505238649592548E-2</v>
      </c>
      <c r="N242" s="54">
        <f t="shared" si="165"/>
        <v>-5.3090536034880738E-2</v>
      </c>
      <c r="O242" s="54">
        <f t="shared" si="166"/>
        <v>0.44954848841774636</v>
      </c>
      <c r="P242" s="54"/>
    </row>
    <row r="243" spans="1:16" x14ac:dyDescent="0.2">
      <c r="A243" s="7" t="s">
        <v>76</v>
      </c>
      <c r="B243" s="39">
        <v>900</v>
      </c>
      <c r="C243" s="39">
        <v>715</v>
      </c>
      <c r="D243" s="39">
        <v>770</v>
      </c>
      <c r="E243" s="39">
        <v>845</v>
      </c>
      <c r="F243" s="39">
        <v>704</v>
      </c>
      <c r="G243" s="39">
        <v>782</v>
      </c>
      <c r="H243" s="39">
        <v>846</v>
      </c>
      <c r="I243" s="39">
        <v>810</v>
      </c>
      <c r="J243" s="39">
        <v>753</v>
      </c>
      <c r="K243" s="39">
        <v>745</v>
      </c>
      <c r="L243" s="28">
        <f t="shared" si="163"/>
        <v>-8</v>
      </c>
      <c r="M243" s="31">
        <f t="shared" si="164"/>
        <v>-1.0624169986719787E-2</v>
      </c>
      <c r="N243" s="14">
        <f t="shared" si="165"/>
        <v>-4.7314578005115092E-2</v>
      </c>
      <c r="O243" s="14">
        <f t="shared" si="166"/>
        <v>-0.17222222222222222</v>
      </c>
      <c r="P243" s="14"/>
    </row>
    <row r="244" spans="1:16" x14ac:dyDescent="0.2">
      <c r="B244" s="8">
        <f>SUM(B245:B254)</f>
        <v>0.99999999999999989</v>
      </c>
      <c r="C244" s="8">
        <f t="shared" ref="C244:K244" si="167">SUM(C245:C254)</f>
        <v>1</v>
      </c>
      <c r="D244" s="8">
        <f t="shared" si="167"/>
        <v>1</v>
      </c>
      <c r="E244" s="8">
        <f t="shared" si="167"/>
        <v>0.99999999999999989</v>
      </c>
      <c r="F244" s="8">
        <f t="shared" si="167"/>
        <v>1</v>
      </c>
      <c r="G244" s="8">
        <f t="shared" si="167"/>
        <v>1</v>
      </c>
      <c r="H244" s="8">
        <f t="shared" si="167"/>
        <v>1</v>
      </c>
      <c r="I244" s="8">
        <f>SUM(I245:I254)</f>
        <v>1</v>
      </c>
      <c r="J244" s="8">
        <f t="shared" si="167"/>
        <v>1</v>
      </c>
      <c r="K244" s="8">
        <f t="shared" si="167"/>
        <v>1</v>
      </c>
      <c r="L244" s="23" t="s">
        <v>48</v>
      </c>
      <c r="M244" s="32"/>
      <c r="N244" s="17"/>
      <c r="O244" s="17"/>
      <c r="P244" s="16"/>
    </row>
    <row r="245" spans="1:16" x14ac:dyDescent="0.2">
      <c r="A245" s="50" t="s">
        <v>67</v>
      </c>
      <c r="B245" s="55">
        <f>B234/B$233</f>
        <v>9.749956081278913E-3</v>
      </c>
      <c r="C245" s="55">
        <f t="shared" ref="C245:K245" si="168">C234/C$233</f>
        <v>7.8270150610744351E-3</v>
      </c>
      <c r="D245" s="55">
        <f t="shared" si="168"/>
        <v>7.0013185507084887E-3</v>
      </c>
      <c r="E245" s="55">
        <f t="shared" si="168"/>
        <v>6.4235628708259104E-3</v>
      </c>
      <c r="F245" s="55">
        <f t="shared" si="168"/>
        <v>3.5363389310849418E-3</v>
      </c>
      <c r="G245" s="55">
        <f t="shared" si="168"/>
        <v>2.9263862493482903E-3</v>
      </c>
      <c r="H245" s="55">
        <f t="shared" si="168"/>
        <v>2.9174476407790727E-3</v>
      </c>
      <c r="I245" s="55">
        <f t="shared" si="168"/>
        <v>7.4450416840520666E-4</v>
      </c>
      <c r="J245" s="55">
        <f t="shared" si="168"/>
        <v>2.9161444638307983E-3</v>
      </c>
      <c r="K245" s="55">
        <f t="shared" si="168"/>
        <v>1.0338766929730847E-4</v>
      </c>
      <c r="L245" s="52"/>
      <c r="M245" s="53">
        <f t="shared" ref="M245:M254" si="169">IFERROR((K245-J245),"n/a")</f>
        <v>-2.8127567945334898E-3</v>
      </c>
      <c r="N245" s="54">
        <f>IFERROR((K245-G245),"n/a")</f>
        <v>-2.8229985800509818E-3</v>
      </c>
      <c r="O245" s="54">
        <f>IFERROR((K245-B245),"n/a")</f>
        <v>-9.6465684119816045E-3</v>
      </c>
      <c r="P245" s="54"/>
    </row>
    <row r="246" spans="1:16" x14ac:dyDescent="0.2">
      <c r="A246" s="7" t="s">
        <v>68</v>
      </c>
      <c r="B246" s="9">
        <f t="shared" ref="B246:K246" si="170">B235/B$233</f>
        <v>0.12628096269836622</v>
      </c>
      <c r="C246" s="9">
        <f t="shared" si="170"/>
        <v>0.11633790568051548</v>
      </c>
      <c r="D246" s="9">
        <f t="shared" si="170"/>
        <v>0.11913384218247999</v>
      </c>
      <c r="E246" s="9">
        <f t="shared" si="170"/>
        <v>0.11685000245174156</v>
      </c>
      <c r="F246" s="9">
        <f t="shared" si="170"/>
        <v>0.11372029823705665</v>
      </c>
      <c r="G246" s="9">
        <f t="shared" si="170"/>
        <v>0.12144502934795405</v>
      </c>
      <c r="H246" s="9">
        <f t="shared" si="170"/>
        <v>0.11252546654714367</v>
      </c>
      <c r="I246" s="9">
        <f t="shared" si="170"/>
        <v>0.13662878694908737</v>
      </c>
      <c r="J246" s="9">
        <f t="shared" si="170"/>
        <v>0.14039269653257316</v>
      </c>
      <c r="K246" s="9">
        <f t="shared" si="170"/>
        <v>0.14830961160698899</v>
      </c>
      <c r="L246" s="28"/>
      <c r="M246" s="31">
        <f t="shared" si="169"/>
        <v>7.9169150744158312E-3</v>
      </c>
      <c r="N246" s="14">
        <f t="shared" ref="N246:N254" si="171">IFERROR((K246-G246),"n/a")</f>
        <v>2.6864582259034944E-2</v>
      </c>
      <c r="O246" s="14">
        <f t="shared" ref="O246:O254" si="172">IFERROR((K246-B246),"n/a")</f>
        <v>2.2028648908622772E-2</v>
      </c>
      <c r="P246" s="14"/>
    </row>
    <row r="247" spans="1:16" x14ac:dyDescent="0.2">
      <c r="A247" s="50" t="s">
        <v>69</v>
      </c>
      <c r="B247" s="55">
        <f t="shared" ref="B247:K247" si="173">B236/B$233</f>
        <v>0.1323417462083504</v>
      </c>
      <c r="C247" s="55">
        <f t="shared" si="173"/>
        <v>0.13851444835355972</v>
      </c>
      <c r="D247" s="55">
        <f t="shared" si="173"/>
        <v>0.12825227032146638</v>
      </c>
      <c r="E247" s="55">
        <f t="shared" si="173"/>
        <v>0.13383239894738563</v>
      </c>
      <c r="F247" s="55">
        <f t="shared" si="173"/>
        <v>0.11894641488398021</v>
      </c>
      <c r="G247" s="55">
        <f t="shared" si="173"/>
        <v>0.11012630552145175</v>
      </c>
      <c r="H247" s="55">
        <f t="shared" si="173"/>
        <v>9.6650639719664255E-2</v>
      </c>
      <c r="I247" s="55">
        <f t="shared" si="173"/>
        <v>9.979628402424956E-2</v>
      </c>
      <c r="J247" s="55">
        <f t="shared" si="173"/>
        <v>9.6036173297618752E-2</v>
      </c>
      <c r="K247" s="55">
        <f t="shared" si="173"/>
        <v>9.6391770341523936E-2</v>
      </c>
      <c r="L247" s="52"/>
      <c r="M247" s="53">
        <f t="shared" si="169"/>
        <v>3.5559704390518421E-4</v>
      </c>
      <c r="N247" s="54">
        <f t="shared" si="171"/>
        <v>-1.3734535179927815E-2</v>
      </c>
      <c r="O247" s="54">
        <f t="shared" si="172"/>
        <v>-3.5949975866826467E-2</v>
      </c>
      <c r="P247" s="54"/>
    </row>
    <row r="248" spans="1:16" x14ac:dyDescent="0.2">
      <c r="A248" s="7" t="s">
        <v>70</v>
      </c>
      <c r="B248" s="9">
        <f t="shared" ref="B248:K248" si="174">B237/B$233</f>
        <v>0.25742226386367628</v>
      </c>
      <c r="C248" s="9">
        <f t="shared" si="174"/>
        <v>0.25900304383919043</v>
      </c>
      <c r="D248" s="9">
        <f t="shared" si="174"/>
        <v>0.26276301372407007</v>
      </c>
      <c r="E248" s="9">
        <f t="shared" si="174"/>
        <v>0.24899887219888528</v>
      </c>
      <c r="F248" s="9">
        <f t="shared" si="174"/>
        <v>0.24381576196780713</v>
      </c>
      <c r="G248" s="9">
        <f t="shared" si="174"/>
        <v>0.23030996148606603</v>
      </c>
      <c r="H248" s="9">
        <f t="shared" si="174"/>
        <v>0.24674435661315297</v>
      </c>
      <c r="I248" s="9">
        <f t="shared" si="174"/>
        <v>0.25671485490350082</v>
      </c>
      <c r="J248" s="9">
        <f t="shared" si="174"/>
        <v>0.24300657770787767</v>
      </c>
      <c r="K248" s="9">
        <f t="shared" si="174"/>
        <v>0.24573525864148602</v>
      </c>
      <c r="L248" s="28"/>
      <c r="M248" s="31">
        <f t="shared" si="169"/>
        <v>2.7286809336083406E-3</v>
      </c>
      <c r="N248" s="14">
        <f t="shared" si="171"/>
        <v>1.5425297155419987E-2</v>
      </c>
      <c r="O248" s="14">
        <f t="shared" si="172"/>
        <v>-1.1687005222190266E-2</v>
      </c>
      <c r="P248" s="14"/>
    </row>
    <row r="249" spans="1:16" x14ac:dyDescent="0.2">
      <c r="A249" s="50" t="s">
        <v>71</v>
      </c>
      <c r="B249" s="55">
        <f t="shared" ref="B249:K249" si="175">B238/B$233</f>
        <v>8.2215845874568136E-2</v>
      </c>
      <c r="C249" s="55">
        <f t="shared" si="175"/>
        <v>9.6928489544214735E-2</v>
      </c>
      <c r="D249" s="55">
        <f t="shared" si="175"/>
        <v>0.10754545285716939</v>
      </c>
      <c r="E249" s="55">
        <f t="shared" si="175"/>
        <v>0.11637599908468316</v>
      </c>
      <c r="F249" s="55">
        <f t="shared" si="175"/>
        <v>0.1243118946414884</v>
      </c>
      <c r="G249" s="55">
        <f t="shared" si="175"/>
        <v>0.11718999646815452</v>
      </c>
      <c r="H249" s="55">
        <f t="shared" si="175"/>
        <v>0.12711270475103903</v>
      </c>
      <c r="I249" s="55">
        <f t="shared" si="175"/>
        <v>0.14840995181176317</v>
      </c>
      <c r="J249" s="55">
        <f t="shared" si="175"/>
        <v>0.12149509743690561</v>
      </c>
      <c r="K249" s="55">
        <f t="shared" si="175"/>
        <v>0.10247441155184892</v>
      </c>
      <c r="L249" s="52"/>
      <c r="M249" s="53">
        <f t="shared" si="169"/>
        <v>-1.902068588505669E-2</v>
      </c>
      <c r="N249" s="54">
        <f t="shared" si="171"/>
        <v>-1.4715584916305605E-2</v>
      </c>
      <c r="O249" s="54">
        <f t="shared" si="172"/>
        <v>2.0258565677280779E-2</v>
      </c>
      <c r="P249" s="54"/>
    </row>
    <row r="250" spans="1:16" x14ac:dyDescent="0.2">
      <c r="A250" s="7" t="s">
        <v>72</v>
      </c>
      <c r="B250" s="9">
        <f t="shared" ref="B250:K250" si="176">B239/B$233</f>
        <v>8.3308934043840641E-2</v>
      </c>
      <c r="C250" s="9">
        <f t="shared" si="176"/>
        <v>8.3013796102304624E-2</v>
      </c>
      <c r="D250" s="9">
        <f t="shared" si="176"/>
        <v>6.6484669526621729E-2</v>
      </c>
      <c r="E250" s="9">
        <f t="shared" si="176"/>
        <v>7.5023291544760631E-2</v>
      </c>
      <c r="F250" s="9">
        <f t="shared" si="176"/>
        <v>6.2086265765451884E-2</v>
      </c>
      <c r="G250" s="9">
        <f t="shared" si="176"/>
        <v>5.8140903816074944E-2</v>
      </c>
      <c r="H250" s="9">
        <f t="shared" si="176"/>
        <v>5.3133403960557414E-2</v>
      </c>
      <c r="I250" s="9">
        <f t="shared" si="176"/>
        <v>4.3917564571419224E-2</v>
      </c>
      <c r="J250" s="9">
        <f t="shared" si="176"/>
        <v>6.340156783722016E-2</v>
      </c>
      <c r="K250" s="9">
        <f t="shared" si="176"/>
        <v>6.0671330599303859E-2</v>
      </c>
      <c r="L250" s="28"/>
      <c r="M250" s="31">
        <f t="shared" si="169"/>
        <v>-2.7302372379163012E-3</v>
      </c>
      <c r="N250" s="14">
        <f t="shared" si="171"/>
        <v>2.5304267832289146E-3</v>
      </c>
      <c r="O250" s="14">
        <f t="shared" si="172"/>
        <v>-2.2637603444536782E-2</v>
      </c>
      <c r="P250" s="14"/>
    </row>
    <row r="251" spans="1:16" x14ac:dyDescent="0.2">
      <c r="A251" s="50" t="s">
        <v>73</v>
      </c>
      <c r="B251" s="55">
        <f t="shared" ref="B251:K251" si="177">B240/B$233</f>
        <v>5.9612344088540145E-2</v>
      </c>
      <c r="C251" s="55">
        <f t="shared" si="177"/>
        <v>5.9176977507214297E-2</v>
      </c>
      <c r="D251" s="55">
        <f t="shared" si="177"/>
        <v>5.515627611566104E-2</v>
      </c>
      <c r="E251" s="55">
        <f t="shared" si="177"/>
        <v>4.6060051323123193E-2</v>
      </c>
      <c r="F251" s="55">
        <f t="shared" si="177"/>
        <v>5.1529510138666294E-2</v>
      </c>
      <c r="G251" s="55">
        <f t="shared" si="177"/>
        <v>6.4212314367883758E-2</v>
      </c>
      <c r="H251" s="55">
        <f t="shared" si="177"/>
        <v>7.393040501996577E-2</v>
      </c>
      <c r="I251" s="55">
        <f t="shared" si="177"/>
        <v>5.0331754329987155E-2</v>
      </c>
      <c r="J251" s="55">
        <f t="shared" si="177"/>
        <v>4.7870641142211193E-2</v>
      </c>
      <c r="K251" s="55">
        <f t="shared" si="177"/>
        <v>4.6248750732329327E-2</v>
      </c>
      <c r="L251" s="52"/>
      <c r="M251" s="53">
        <f t="shared" si="169"/>
        <v>-1.6218904098818654E-3</v>
      </c>
      <c r="N251" s="54">
        <f t="shared" si="171"/>
        <v>-1.796356363555443E-2</v>
      </c>
      <c r="O251" s="54">
        <f t="shared" si="172"/>
        <v>-1.3363593356210818E-2</v>
      </c>
      <c r="P251" s="54"/>
    </row>
    <row r="252" spans="1:16" x14ac:dyDescent="0.2">
      <c r="A252" s="7" t="s">
        <v>74</v>
      </c>
      <c r="B252" s="9">
        <f t="shared" ref="B252:K252" si="178">B241/B$233</f>
        <v>0.11450098573129551</v>
      </c>
      <c r="C252" s="9">
        <f t="shared" si="178"/>
        <v>0.10269992489227972</v>
      </c>
      <c r="D252" s="9">
        <f t="shared" si="178"/>
        <v>0.11352535888721749</v>
      </c>
      <c r="E252" s="9">
        <f t="shared" si="178"/>
        <v>0.10697765646197349</v>
      </c>
      <c r="F252" s="9">
        <f t="shared" si="178"/>
        <v>0.13495575221238937</v>
      </c>
      <c r="G252" s="9">
        <f t="shared" si="178"/>
        <v>0.13819606787870634</v>
      </c>
      <c r="H252" s="9">
        <f t="shared" si="178"/>
        <v>0.13371363377067882</v>
      </c>
      <c r="I252" s="9">
        <f t="shared" si="178"/>
        <v>0.1207078516554991</v>
      </c>
      <c r="J252" s="9">
        <f t="shared" si="178"/>
        <v>0.14762571777291753</v>
      </c>
      <c r="K252" s="9">
        <f t="shared" si="178"/>
        <v>0.14715511596650241</v>
      </c>
      <c r="L252" s="28"/>
      <c r="M252" s="31">
        <f t="shared" si="169"/>
        <v>-4.7060180641511629E-4</v>
      </c>
      <c r="N252" s="14">
        <f t="shared" si="171"/>
        <v>8.9590480877960732E-3</v>
      </c>
      <c r="O252" s="14">
        <f t="shared" si="172"/>
        <v>3.2654130235206899E-2</v>
      </c>
      <c r="P252" s="14"/>
    </row>
    <row r="253" spans="1:16" x14ac:dyDescent="0.2">
      <c r="A253" s="50" t="s">
        <v>75</v>
      </c>
      <c r="B253" s="55">
        <f t="shared" ref="B253:K253" si="179">B242/B$233</f>
        <v>9.9431984540610183E-2</v>
      </c>
      <c r="C253" s="55">
        <f t="shared" si="179"/>
        <v>0.10823417796576669</v>
      </c>
      <c r="D253" s="55">
        <f t="shared" si="179"/>
        <v>0.11153824725611455</v>
      </c>
      <c r="E253" s="55">
        <f t="shared" si="179"/>
        <v>0.1218352102777006</v>
      </c>
      <c r="F253" s="55">
        <f t="shared" si="179"/>
        <v>0.12256985575918054</v>
      </c>
      <c r="G253" s="55">
        <f t="shared" si="179"/>
        <v>0.13114919524378144</v>
      </c>
      <c r="H253" s="55">
        <f t="shared" si="179"/>
        <v>0.12569472740607937</v>
      </c>
      <c r="I253" s="55">
        <f t="shared" si="179"/>
        <v>0.11624082664506787</v>
      </c>
      <c r="J253" s="55">
        <f t="shared" si="179"/>
        <v>0.11258283570474857</v>
      </c>
      <c r="K253" s="55">
        <f t="shared" si="179"/>
        <v>0.1272357583485543</v>
      </c>
      <c r="L253" s="52"/>
      <c r="M253" s="53">
        <f t="shared" si="169"/>
        <v>1.465292264380573E-2</v>
      </c>
      <c r="N253" s="54">
        <f t="shared" si="171"/>
        <v>-3.9134368952271348E-3</v>
      </c>
      <c r="O253" s="54">
        <f t="shared" si="172"/>
        <v>2.7803773807944118E-2</v>
      </c>
      <c r="P253" s="54"/>
    </row>
    <row r="254" spans="1:16" x14ac:dyDescent="0.2">
      <c r="A254" s="7" t="s">
        <v>76</v>
      </c>
      <c r="B254" s="9">
        <f t="shared" ref="B254:K254" si="180">B243/B$233</f>
        <v>3.5134976869473561E-2</v>
      </c>
      <c r="C254" s="9">
        <f t="shared" si="180"/>
        <v>2.8264221053879907E-2</v>
      </c>
      <c r="D254" s="9">
        <f t="shared" si="180"/>
        <v>2.8599550578490909E-2</v>
      </c>
      <c r="E254" s="9">
        <f t="shared" si="180"/>
        <v>2.762295483892058E-2</v>
      </c>
      <c r="F254" s="9">
        <f t="shared" si="180"/>
        <v>2.4527907462894571E-2</v>
      </c>
      <c r="G254" s="9">
        <f t="shared" si="180"/>
        <v>2.6303839620578886E-2</v>
      </c>
      <c r="H254" s="9">
        <f t="shared" si="180"/>
        <v>2.7577214570939614E-2</v>
      </c>
      <c r="I254" s="9">
        <f t="shared" si="180"/>
        <v>2.6507620941020542E-2</v>
      </c>
      <c r="J254" s="9">
        <f t="shared" si="180"/>
        <v>2.4672548104096529E-2</v>
      </c>
      <c r="K254" s="9">
        <f t="shared" si="180"/>
        <v>2.5674604542164938E-2</v>
      </c>
      <c r="L254" s="28"/>
      <c r="M254" s="31">
        <f t="shared" si="169"/>
        <v>1.0020564380684091E-3</v>
      </c>
      <c r="N254" s="14">
        <f t="shared" si="171"/>
        <v>-6.2923507841394777E-4</v>
      </c>
      <c r="O254" s="14">
        <f t="shared" si="172"/>
        <v>-9.4603723273086228E-3</v>
      </c>
      <c r="P254" s="14"/>
    </row>
    <row r="255" spans="1:16" x14ac:dyDescent="0.2">
      <c r="A255" s="10" t="s">
        <v>149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38"/>
      <c r="M255" s="14"/>
      <c r="N255" s="14"/>
      <c r="O255" s="14"/>
      <c r="P255" s="14"/>
    </row>
    <row r="256" spans="1:16" x14ac:dyDescent="0.2">
      <c r="A256" s="10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38"/>
      <c r="M256" s="14"/>
      <c r="N256" s="14"/>
      <c r="O256" s="14"/>
      <c r="P256" s="14"/>
    </row>
    <row r="257" spans="1:16" ht="18" x14ac:dyDescent="0.25">
      <c r="A257" s="1" t="s">
        <v>185</v>
      </c>
    </row>
    <row r="258" spans="1:16" ht="12.6" customHeight="1" x14ac:dyDescent="0.2">
      <c r="A258" s="2"/>
      <c r="B258" s="3" t="s">
        <v>147</v>
      </c>
      <c r="C258" s="3"/>
      <c r="D258" s="3"/>
      <c r="E258" s="3"/>
      <c r="F258" s="3"/>
      <c r="G258" s="3"/>
      <c r="H258" s="3"/>
      <c r="I258" s="3"/>
      <c r="J258" s="3"/>
      <c r="K258" s="3"/>
      <c r="L258" s="81" t="s">
        <v>151</v>
      </c>
      <c r="M258" s="3" t="s">
        <v>152</v>
      </c>
      <c r="N258" s="3" t="s">
        <v>142</v>
      </c>
      <c r="O258" s="17"/>
      <c r="P258" s="3"/>
    </row>
    <row r="259" spans="1:16" ht="22.5" x14ac:dyDescent="0.2">
      <c r="A259" s="4" t="s">
        <v>0</v>
      </c>
      <c r="B259" s="4">
        <f>B$4</f>
        <v>2017</v>
      </c>
      <c r="C259" s="4">
        <f t="shared" ref="C259:K259" si="181">C$4</f>
        <v>2018</v>
      </c>
      <c r="D259" s="4">
        <f t="shared" si="181"/>
        <v>2019</v>
      </c>
      <c r="E259" s="4">
        <f t="shared" si="181"/>
        <v>2020</v>
      </c>
      <c r="F259" s="48" t="str">
        <f t="shared" si="181"/>
        <v>2021^</v>
      </c>
      <c r="G259" s="48">
        <f t="shared" si="181"/>
        <v>2022</v>
      </c>
      <c r="H259" s="48">
        <f t="shared" si="181"/>
        <v>2023</v>
      </c>
      <c r="I259" s="48">
        <f t="shared" si="181"/>
        <v>2024</v>
      </c>
      <c r="J259" s="48">
        <f t="shared" si="181"/>
        <v>2025</v>
      </c>
      <c r="K259" s="48">
        <f t="shared" si="181"/>
        <v>2026</v>
      </c>
      <c r="L259" s="34" t="str">
        <f>L$4</f>
        <v>2025 to 2026</v>
      </c>
      <c r="M259" s="35"/>
      <c r="N259" s="27" t="str">
        <f>N$4</f>
        <v>2022-26</v>
      </c>
      <c r="O259" s="27" t="str">
        <f>O$4</f>
        <v>2017-26</v>
      </c>
      <c r="P259" s="27" t="str">
        <f>P$4</f>
        <v>10 yr trend</v>
      </c>
    </row>
    <row r="260" spans="1:16" ht="12.6" customHeight="1" x14ac:dyDescent="0.2">
      <c r="A260" s="5" t="s">
        <v>50</v>
      </c>
      <c r="B260" s="40">
        <v>816</v>
      </c>
      <c r="C260" s="40">
        <v>789</v>
      </c>
      <c r="D260" s="39">
        <v>834</v>
      </c>
      <c r="E260" s="40">
        <v>756</v>
      </c>
      <c r="F260" s="40">
        <v>828</v>
      </c>
      <c r="G260" s="40">
        <v>847</v>
      </c>
      <c r="H260" s="40">
        <v>872</v>
      </c>
      <c r="I260" s="40">
        <v>846</v>
      </c>
      <c r="J260" s="40">
        <v>810</v>
      </c>
      <c r="K260" s="40">
        <v>701</v>
      </c>
      <c r="L260" s="28">
        <f t="shared" ref="L260:L265" si="182">K260-J260</f>
        <v>-109</v>
      </c>
      <c r="M260" s="31">
        <f t="shared" ref="M260:M265" si="183">IFERROR((K260-J260)/J260,"n/a")</f>
        <v>-0.13456790123456791</v>
      </c>
      <c r="N260" s="26">
        <f>IFERROR((K260-G260)/G260,"n/a")</f>
        <v>-0.17237308146399055</v>
      </c>
      <c r="O260" s="26">
        <f>IFERROR((K260-B260)/B260,"n/a")</f>
        <v>-0.14093137254901961</v>
      </c>
      <c r="P260" s="26"/>
    </row>
    <row r="261" spans="1:16" x14ac:dyDescent="0.2">
      <c r="A261" s="50" t="s">
        <v>67</v>
      </c>
      <c r="B261" s="58">
        <v>22</v>
      </c>
      <c r="C261" s="58">
        <v>21</v>
      </c>
      <c r="D261" s="58">
        <v>22</v>
      </c>
      <c r="E261" s="58">
        <v>14</v>
      </c>
      <c r="F261" s="58">
        <v>12</v>
      </c>
      <c r="G261" s="58">
        <v>6</v>
      </c>
      <c r="H261" s="58">
        <v>13</v>
      </c>
      <c r="I261" s="58">
        <v>10</v>
      </c>
      <c r="J261" s="58">
        <v>17</v>
      </c>
      <c r="K261" s="58">
        <v>1</v>
      </c>
      <c r="L261" s="52">
        <f t="shared" si="182"/>
        <v>-16</v>
      </c>
      <c r="M261" s="53">
        <f t="shared" si="183"/>
        <v>-0.94117647058823528</v>
      </c>
      <c r="N261" s="54">
        <f>IFERROR((K261-G261)/G261,"n/a")</f>
        <v>-0.83333333333333337</v>
      </c>
      <c r="O261" s="54">
        <f>IFERROR((K261-B261)/B261,"n/a")</f>
        <v>-0.95454545454545459</v>
      </c>
      <c r="P261" s="54"/>
    </row>
    <row r="262" spans="1:16" x14ac:dyDescent="0.2">
      <c r="A262" s="7" t="s">
        <v>79</v>
      </c>
      <c r="B262" s="40">
        <v>152</v>
      </c>
      <c r="C262" s="40">
        <v>148</v>
      </c>
      <c r="D262" s="40">
        <v>149</v>
      </c>
      <c r="E262" s="40">
        <v>139</v>
      </c>
      <c r="F262" s="40">
        <v>141</v>
      </c>
      <c r="G262" s="40">
        <v>136</v>
      </c>
      <c r="H262" s="40">
        <v>133</v>
      </c>
      <c r="I262" s="40">
        <v>134</v>
      </c>
      <c r="J262" s="40">
        <v>136</v>
      </c>
      <c r="K262" s="40">
        <v>111</v>
      </c>
      <c r="L262" s="28">
        <f t="shared" si="182"/>
        <v>-25</v>
      </c>
      <c r="M262" s="31">
        <f t="shared" si="183"/>
        <v>-0.18382352941176472</v>
      </c>
      <c r="N262" s="14">
        <f t="shared" ref="N262:N265" si="184">IFERROR((K262-G262)/G262,"n/a")</f>
        <v>-0.18382352941176472</v>
      </c>
      <c r="O262" s="14">
        <f t="shared" ref="O262:O265" si="185">IFERROR((K262-B262)/B262,"n/a")</f>
        <v>-0.26973684210526316</v>
      </c>
      <c r="P262" s="14"/>
    </row>
    <row r="263" spans="1:16" x14ac:dyDescent="0.2">
      <c r="A263" s="50" t="s">
        <v>80</v>
      </c>
      <c r="B263" s="58">
        <v>250</v>
      </c>
      <c r="C263" s="58">
        <v>256</v>
      </c>
      <c r="D263" s="58">
        <v>276</v>
      </c>
      <c r="E263" s="58">
        <v>248</v>
      </c>
      <c r="F263" s="58">
        <v>268</v>
      </c>
      <c r="G263" s="58">
        <v>275</v>
      </c>
      <c r="H263" s="58">
        <v>287</v>
      </c>
      <c r="I263" s="58">
        <v>284</v>
      </c>
      <c r="J263" s="58">
        <v>261</v>
      </c>
      <c r="K263" s="58">
        <v>224</v>
      </c>
      <c r="L263" s="52">
        <f t="shared" si="182"/>
        <v>-37</v>
      </c>
      <c r="M263" s="53">
        <f t="shared" si="183"/>
        <v>-0.1417624521072797</v>
      </c>
      <c r="N263" s="54">
        <f t="shared" si="184"/>
        <v>-0.18545454545454546</v>
      </c>
      <c r="O263" s="54">
        <f t="shared" si="185"/>
        <v>-0.104</v>
      </c>
      <c r="P263" s="54"/>
    </row>
    <row r="264" spans="1:16" x14ac:dyDescent="0.2">
      <c r="A264" s="7" t="s">
        <v>81</v>
      </c>
      <c r="B264" s="40">
        <v>192</v>
      </c>
      <c r="C264" s="40">
        <v>192</v>
      </c>
      <c r="D264" s="40">
        <v>202</v>
      </c>
      <c r="E264" s="40">
        <v>178</v>
      </c>
      <c r="F264" s="40">
        <v>214</v>
      </c>
      <c r="G264" s="40">
        <v>238</v>
      </c>
      <c r="H264" s="40">
        <v>253</v>
      </c>
      <c r="I264" s="40">
        <v>232</v>
      </c>
      <c r="J264" s="40">
        <v>218</v>
      </c>
      <c r="K264" s="40">
        <v>183</v>
      </c>
      <c r="L264" s="28">
        <f t="shared" si="182"/>
        <v>-35</v>
      </c>
      <c r="M264" s="31">
        <f t="shared" si="183"/>
        <v>-0.16055045871559634</v>
      </c>
      <c r="N264" s="14">
        <f t="shared" si="184"/>
        <v>-0.23109243697478993</v>
      </c>
      <c r="O264" s="14">
        <f t="shared" si="185"/>
        <v>-4.6875E-2</v>
      </c>
      <c r="P264" s="14"/>
    </row>
    <row r="265" spans="1:16" x14ac:dyDescent="0.2">
      <c r="A265" s="50" t="s">
        <v>82</v>
      </c>
      <c r="B265" s="58">
        <v>200</v>
      </c>
      <c r="C265" s="58">
        <v>172</v>
      </c>
      <c r="D265" s="58">
        <v>185</v>
      </c>
      <c r="E265" s="58">
        <v>177</v>
      </c>
      <c r="F265" s="58">
        <v>193</v>
      </c>
      <c r="G265" s="58">
        <v>192</v>
      </c>
      <c r="H265" s="58">
        <v>186</v>
      </c>
      <c r="I265" s="58">
        <v>186</v>
      </c>
      <c r="J265" s="58">
        <v>178</v>
      </c>
      <c r="K265" s="58">
        <v>182</v>
      </c>
      <c r="L265" s="52">
        <f t="shared" si="182"/>
        <v>4</v>
      </c>
      <c r="M265" s="53">
        <f t="shared" si="183"/>
        <v>2.247191011235955E-2</v>
      </c>
      <c r="N265" s="54">
        <f t="shared" si="184"/>
        <v>-5.2083333333333336E-2</v>
      </c>
      <c r="O265" s="54">
        <f t="shared" si="185"/>
        <v>-0.09</v>
      </c>
      <c r="P265" s="54"/>
    </row>
    <row r="266" spans="1:16" x14ac:dyDescent="0.2">
      <c r="B266" s="8">
        <f t="shared" ref="B266:K266" si="186">SUM(B267:B271)</f>
        <v>1</v>
      </c>
      <c r="C266" s="8">
        <f t="shared" si="186"/>
        <v>1</v>
      </c>
      <c r="D266" s="8">
        <f t="shared" si="186"/>
        <v>1</v>
      </c>
      <c r="E266" s="8">
        <f t="shared" si="186"/>
        <v>1</v>
      </c>
      <c r="F266" s="8">
        <f t="shared" si="186"/>
        <v>1</v>
      </c>
      <c r="G266" s="8">
        <f t="shared" si="186"/>
        <v>1</v>
      </c>
      <c r="H266" s="8">
        <f t="shared" si="186"/>
        <v>1</v>
      </c>
      <c r="I266" s="8">
        <f t="shared" si="186"/>
        <v>1</v>
      </c>
      <c r="J266" s="8">
        <f t="shared" si="186"/>
        <v>1</v>
      </c>
      <c r="K266" s="8">
        <f t="shared" si="186"/>
        <v>0.99999999999999989</v>
      </c>
      <c r="L266" s="23" t="s">
        <v>48</v>
      </c>
      <c r="M266" s="32"/>
      <c r="N266" s="17"/>
      <c r="O266" s="17"/>
      <c r="P266" s="16"/>
    </row>
    <row r="267" spans="1:16" x14ac:dyDescent="0.2">
      <c r="A267" s="50" t="s">
        <v>67</v>
      </c>
      <c r="B267" s="55">
        <f>B261/B$260</f>
        <v>2.6960784313725492E-2</v>
      </c>
      <c r="C267" s="55">
        <f t="shared" ref="C267:K267" si="187">C261/C$260</f>
        <v>2.6615969581749048E-2</v>
      </c>
      <c r="D267" s="55">
        <f t="shared" si="187"/>
        <v>2.6378896882494004E-2</v>
      </c>
      <c r="E267" s="55">
        <f t="shared" si="187"/>
        <v>1.8518518518518517E-2</v>
      </c>
      <c r="F267" s="55">
        <f t="shared" si="187"/>
        <v>1.4492753623188406E-2</v>
      </c>
      <c r="G267" s="55">
        <f t="shared" si="187"/>
        <v>7.0838252656434475E-3</v>
      </c>
      <c r="H267" s="55">
        <f t="shared" si="187"/>
        <v>1.4908256880733946E-2</v>
      </c>
      <c r="I267" s="55">
        <f t="shared" si="187"/>
        <v>1.1820330969267139E-2</v>
      </c>
      <c r="J267" s="55">
        <f t="shared" si="187"/>
        <v>2.0987654320987655E-2</v>
      </c>
      <c r="K267" s="55">
        <f t="shared" si="187"/>
        <v>1.4265335235378032E-3</v>
      </c>
      <c r="L267" s="52"/>
      <c r="M267" s="53">
        <f t="shared" ref="M267:M271" si="188">IFERROR((K267-J267),"n/a")</f>
        <v>-1.956112079744985E-2</v>
      </c>
      <c r="N267" s="54">
        <f>IFERROR((K267-G267),"n/a")</f>
        <v>-5.6572917421056444E-3</v>
      </c>
      <c r="O267" s="54">
        <f>IFERROR((K267-B267),"n/a")</f>
        <v>-2.5534250790187688E-2</v>
      </c>
      <c r="P267" s="54"/>
    </row>
    <row r="268" spans="1:16" x14ac:dyDescent="0.2">
      <c r="A268" s="7" t="s">
        <v>79</v>
      </c>
      <c r="B268" s="9">
        <f t="shared" ref="B268:K268" si="189">B262/B$260</f>
        <v>0.18627450980392157</v>
      </c>
      <c r="C268" s="9">
        <f t="shared" si="189"/>
        <v>0.18757921419518378</v>
      </c>
      <c r="D268" s="9">
        <f t="shared" si="189"/>
        <v>0.17865707434052758</v>
      </c>
      <c r="E268" s="9">
        <f t="shared" si="189"/>
        <v>0.18386243386243387</v>
      </c>
      <c r="F268" s="9">
        <f t="shared" si="189"/>
        <v>0.17028985507246377</v>
      </c>
      <c r="G268" s="9">
        <f t="shared" si="189"/>
        <v>0.16056670602125148</v>
      </c>
      <c r="H268" s="9">
        <f t="shared" si="189"/>
        <v>0.15252293577981652</v>
      </c>
      <c r="I268" s="9">
        <f t="shared" si="189"/>
        <v>0.15839243498817968</v>
      </c>
      <c r="J268" s="9">
        <f t="shared" si="189"/>
        <v>0.16790123456790124</v>
      </c>
      <c r="K268" s="9">
        <f t="shared" si="189"/>
        <v>0.15834522111269614</v>
      </c>
      <c r="L268" s="28"/>
      <c r="M268" s="31">
        <f t="shared" si="188"/>
        <v>-9.5560134552050979E-3</v>
      </c>
      <c r="N268" s="14">
        <f t="shared" ref="N268:N271" si="190">IFERROR((K268-G268),"n/a")</f>
        <v>-2.2214849085553379E-3</v>
      </c>
      <c r="O268" s="14">
        <f t="shared" ref="O268:O271" si="191">IFERROR((K268-B268),"n/a")</f>
        <v>-2.7929288691225435E-2</v>
      </c>
      <c r="P268" s="14"/>
    </row>
    <row r="269" spans="1:16" x14ac:dyDescent="0.2">
      <c r="A269" s="50" t="s">
        <v>80</v>
      </c>
      <c r="B269" s="55">
        <f t="shared" ref="B269:K269" si="192">B263/B$260</f>
        <v>0.30637254901960786</v>
      </c>
      <c r="C269" s="55">
        <f t="shared" si="192"/>
        <v>0.3244613434727503</v>
      </c>
      <c r="D269" s="55">
        <f t="shared" si="192"/>
        <v>0.33093525179856115</v>
      </c>
      <c r="E269" s="55">
        <f t="shared" si="192"/>
        <v>0.32804232804232802</v>
      </c>
      <c r="F269" s="55">
        <f t="shared" si="192"/>
        <v>0.32367149758454106</v>
      </c>
      <c r="G269" s="55">
        <f t="shared" si="192"/>
        <v>0.32467532467532467</v>
      </c>
      <c r="H269" s="55">
        <f t="shared" si="192"/>
        <v>0.32912844036697247</v>
      </c>
      <c r="I269" s="55">
        <f t="shared" si="192"/>
        <v>0.33569739952718675</v>
      </c>
      <c r="J269" s="55">
        <f t="shared" si="192"/>
        <v>0.32222222222222224</v>
      </c>
      <c r="K269" s="55">
        <f t="shared" si="192"/>
        <v>0.31954350927246788</v>
      </c>
      <c r="L269" s="52"/>
      <c r="M269" s="53">
        <f t="shared" si="188"/>
        <v>-2.6787129497543583E-3</v>
      </c>
      <c r="N269" s="54">
        <f t="shared" si="190"/>
        <v>-5.1318154028567875E-3</v>
      </c>
      <c r="O269" s="54">
        <f t="shared" si="191"/>
        <v>1.317096025286002E-2</v>
      </c>
      <c r="P269" s="54"/>
    </row>
    <row r="270" spans="1:16" x14ac:dyDescent="0.2">
      <c r="A270" s="7" t="s">
        <v>81</v>
      </c>
      <c r="B270" s="9">
        <f t="shared" ref="B270:K270" si="193">B264/B$260</f>
        <v>0.23529411764705882</v>
      </c>
      <c r="C270" s="9">
        <f t="shared" si="193"/>
        <v>0.24334600760456274</v>
      </c>
      <c r="D270" s="9">
        <f t="shared" si="193"/>
        <v>0.2422062350119904</v>
      </c>
      <c r="E270" s="9">
        <f t="shared" si="193"/>
        <v>0.23544973544973544</v>
      </c>
      <c r="F270" s="9">
        <f t="shared" si="193"/>
        <v>0.25845410628019322</v>
      </c>
      <c r="G270" s="9">
        <f t="shared" si="193"/>
        <v>0.28099173553719009</v>
      </c>
      <c r="H270" s="9">
        <f t="shared" si="193"/>
        <v>0.29013761467889909</v>
      </c>
      <c r="I270" s="9">
        <f t="shared" si="193"/>
        <v>0.27423167848699764</v>
      </c>
      <c r="J270" s="9">
        <f t="shared" si="193"/>
        <v>0.26913580246913582</v>
      </c>
      <c r="K270" s="9">
        <f t="shared" si="193"/>
        <v>0.26105563480741795</v>
      </c>
      <c r="L270" s="28"/>
      <c r="M270" s="31">
        <f t="shared" si="188"/>
        <v>-8.0801676617178742E-3</v>
      </c>
      <c r="N270" s="14">
        <f t="shared" si="190"/>
        <v>-1.9936100729772144E-2</v>
      </c>
      <c r="O270" s="14">
        <f t="shared" si="191"/>
        <v>2.5761517160359126E-2</v>
      </c>
      <c r="P270" s="14"/>
    </row>
    <row r="271" spans="1:16" x14ac:dyDescent="0.2">
      <c r="A271" s="50" t="s">
        <v>82</v>
      </c>
      <c r="B271" s="55">
        <f t="shared" ref="B271:K271" si="194">B265/B$260</f>
        <v>0.24509803921568626</v>
      </c>
      <c r="C271" s="55">
        <f t="shared" si="194"/>
        <v>0.21799746514575413</v>
      </c>
      <c r="D271" s="55">
        <f t="shared" si="194"/>
        <v>0.22182254196642687</v>
      </c>
      <c r="E271" s="55">
        <f t="shared" si="194"/>
        <v>0.23412698412698413</v>
      </c>
      <c r="F271" s="55">
        <f t="shared" si="194"/>
        <v>0.23309178743961353</v>
      </c>
      <c r="G271" s="55">
        <f t="shared" si="194"/>
        <v>0.22668240850059032</v>
      </c>
      <c r="H271" s="55">
        <f t="shared" si="194"/>
        <v>0.21330275229357798</v>
      </c>
      <c r="I271" s="55">
        <f t="shared" si="194"/>
        <v>0.21985815602836881</v>
      </c>
      <c r="J271" s="55">
        <f t="shared" si="194"/>
        <v>0.21975308641975308</v>
      </c>
      <c r="K271" s="55">
        <f t="shared" si="194"/>
        <v>0.25962910128388017</v>
      </c>
      <c r="L271" s="52"/>
      <c r="M271" s="53">
        <f t="shared" si="188"/>
        <v>3.9876014864127091E-2</v>
      </c>
      <c r="N271" s="54">
        <f t="shared" si="190"/>
        <v>3.2946692783289849E-2</v>
      </c>
      <c r="O271" s="54">
        <f t="shared" si="191"/>
        <v>1.4531062068193906E-2</v>
      </c>
      <c r="P271" s="54"/>
    </row>
    <row r="272" spans="1:16" x14ac:dyDescent="0.2">
      <c r="A272" s="10" t="s">
        <v>149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38"/>
      <c r="M272" s="14"/>
      <c r="N272" s="14"/>
      <c r="O272" s="14"/>
      <c r="P272" s="14"/>
    </row>
    <row r="273" spans="1:16" x14ac:dyDescent="0.2">
      <c r="A273" s="7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38"/>
      <c r="M273" s="14"/>
      <c r="N273" s="14"/>
      <c r="O273" s="14"/>
      <c r="P273" s="14"/>
    </row>
    <row r="274" spans="1:16" ht="18" x14ac:dyDescent="0.25">
      <c r="A274" s="1" t="s">
        <v>83</v>
      </c>
    </row>
    <row r="275" spans="1:16" ht="12.6" customHeight="1" x14ac:dyDescent="0.2">
      <c r="A275" s="2"/>
      <c r="B275" s="3" t="s">
        <v>147</v>
      </c>
      <c r="C275" s="3"/>
      <c r="D275" s="3"/>
      <c r="E275" s="3"/>
      <c r="F275" s="3"/>
      <c r="G275" s="3"/>
      <c r="H275" s="3"/>
      <c r="I275" s="3"/>
      <c r="J275" s="3"/>
      <c r="K275" s="3"/>
      <c r="L275" s="81" t="s">
        <v>151</v>
      </c>
      <c r="M275" s="3" t="s">
        <v>152</v>
      </c>
      <c r="N275" s="3" t="s">
        <v>142</v>
      </c>
      <c r="O275" s="17"/>
      <c r="P275" s="3"/>
    </row>
    <row r="276" spans="1:16" ht="22.5" x14ac:dyDescent="0.2">
      <c r="A276" s="4" t="s">
        <v>0</v>
      </c>
      <c r="B276" s="4">
        <f>B$4</f>
        <v>2017</v>
      </c>
      <c r="C276" s="4">
        <f t="shared" ref="C276:K276" si="195">C$4</f>
        <v>2018</v>
      </c>
      <c r="D276" s="4">
        <f t="shared" si="195"/>
        <v>2019</v>
      </c>
      <c r="E276" s="4">
        <f t="shared" si="195"/>
        <v>2020</v>
      </c>
      <c r="F276" s="48" t="str">
        <f t="shared" si="195"/>
        <v>2021^</v>
      </c>
      <c r="G276" s="48">
        <f t="shared" si="195"/>
        <v>2022</v>
      </c>
      <c r="H276" s="48">
        <f t="shared" si="195"/>
        <v>2023</v>
      </c>
      <c r="I276" s="48">
        <f t="shared" si="195"/>
        <v>2024</v>
      </c>
      <c r="J276" s="48">
        <f t="shared" si="195"/>
        <v>2025</v>
      </c>
      <c r="K276" s="48">
        <f t="shared" si="195"/>
        <v>2026</v>
      </c>
      <c r="L276" s="34" t="str">
        <f>L$4</f>
        <v>2025 to 2026</v>
      </c>
      <c r="M276" s="35"/>
      <c r="N276" s="27" t="str">
        <f>N$4</f>
        <v>2022-26</v>
      </c>
      <c r="O276" s="27" t="str">
        <f>O$4</f>
        <v>2017-26</v>
      </c>
      <c r="P276" s="27" t="str">
        <f>P$4</f>
        <v>10 yr trend</v>
      </c>
    </row>
    <row r="277" spans="1:16" ht="12.6" customHeight="1" x14ac:dyDescent="0.2">
      <c r="A277" s="5" t="s">
        <v>78</v>
      </c>
      <c r="B277" s="39">
        <v>25615.5</v>
      </c>
      <c r="C277" s="39">
        <v>25297</v>
      </c>
      <c r="D277" s="39">
        <v>26923.5</v>
      </c>
      <c r="E277" s="39">
        <v>30590.5</v>
      </c>
      <c r="F277" s="39">
        <v>28702</v>
      </c>
      <c r="G277" s="39">
        <v>29729.5</v>
      </c>
      <c r="H277" s="39">
        <v>30677.5</v>
      </c>
      <c r="I277" s="39">
        <v>30557.25</v>
      </c>
      <c r="J277" s="39">
        <v>30519.75</v>
      </c>
      <c r="K277" s="39">
        <v>29017</v>
      </c>
      <c r="L277" s="28">
        <f t="shared" ref="L277:L282" si="196">K277-J277</f>
        <v>-1502.75</v>
      </c>
      <c r="M277" s="31">
        <f t="shared" ref="M277:M282" si="197">IFERROR((K277-J277)/J277,"n/a")</f>
        <v>-4.9238607786761035E-2</v>
      </c>
      <c r="N277" s="26">
        <f>IFERROR((K277-G277)/G277,"n/a")</f>
        <v>-2.3966094283455825E-2</v>
      </c>
      <c r="O277" s="26">
        <f>IFERROR((K277-B277)/B277,"n/a")</f>
        <v>0.1327906931350159</v>
      </c>
      <c r="P277" s="26"/>
    </row>
    <row r="278" spans="1:16" x14ac:dyDescent="0.2">
      <c r="A278" s="50" t="s">
        <v>67</v>
      </c>
      <c r="B278" s="57">
        <v>249.75</v>
      </c>
      <c r="C278" s="57">
        <v>198</v>
      </c>
      <c r="D278" s="57">
        <v>188.5</v>
      </c>
      <c r="E278" s="57">
        <v>196.5</v>
      </c>
      <c r="F278" s="57">
        <v>101.5</v>
      </c>
      <c r="G278" s="57">
        <v>87</v>
      </c>
      <c r="H278" s="57">
        <v>89.5</v>
      </c>
      <c r="I278" s="57">
        <v>22.75</v>
      </c>
      <c r="J278" s="57">
        <v>89</v>
      </c>
      <c r="K278" s="57">
        <v>3</v>
      </c>
      <c r="L278" s="52">
        <f t="shared" si="196"/>
        <v>-86</v>
      </c>
      <c r="M278" s="53">
        <f t="shared" si="197"/>
        <v>-0.9662921348314607</v>
      </c>
      <c r="N278" s="54">
        <f>IFERROR((K278-G278)/G278,"n/a")</f>
        <v>-0.96551724137931039</v>
      </c>
      <c r="O278" s="54">
        <f>IFERROR((K278-B278)/B278,"n/a")</f>
        <v>-0.98798798798798804</v>
      </c>
      <c r="P278" s="54"/>
    </row>
    <row r="279" spans="1:16" x14ac:dyDescent="0.2">
      <c r="A279" s="7" t="s">
        <v>79</v>
      </c>
      <c r="B279" s="39">
        <v>6624.75</v>
      </c>
      <c r="C279" s="39">
        <v>6447</v>
      </c>
      <c r="D279" s="39">
        <v>6660.5</v>
      </c>
      <c r="E279" s="39">
        <v>7668.5</v>
      </c>
      <c r="F279" s="39">
        <v>6678</v>
      </c>
      <c r="G279" s="39">
        <v>6884.5</v>
      </c>
      <c r="H279" s="39">
        <v>6417</v>
      </c>
      <c r="I279" s="39">
        <v>7224.5</v>
      </c>
      <c r="J279" s="39">
        <v>7215.75</v>
      </c>
      <c r="K279" s="39">
        <v>7100.5</v>
      </c>
      <c r="L279" s="28">
        <f t="shared" si="196"/>
        <v>-115.25</v>
      </c>
      <c r="M279" s="31">
        <f t="shared" si="197"/>
        <v>-1.5972005682015036E-2</v>
      </c>
      <c r="N279" s="14">
        <f t="shared" ref="N279:N282" si="198">IFERROR((K279-G279)/G279,"n/a")</f>
        <v>3.1374827511075606E-2</v>
      </c>
      <c r="O279" s="14">
        <f t="shared" ref="O279:O282" si="199">IFERROR((K279-B279)/B279,"n/a")</f>
        <v>7.1814030718140312E-2</v>
      </c>
      <c r="P279" s="14"/>
    </row>
    <row r="280" spans="1:16" x14ac:dyDescent="0.2">
      <c r="A280" s="50" t="s">
        <v>80</v>
      </c>
      <c r="B280" s="57">
        <v>8700</v>
      </c>
      <c r="C280" s="57">
        <v>9004</v>
      </c>
      <c r="D280" s="57">
        <v>9970</v>
      </c>
      <c r="E280" s="57">
        <v>11177</v>
      </c>
      <c r="F280" s="57">
        <v>10566</v>
      </c>
      <c r="G280" s="57">
        <v>10331</v>
      </c>
      <c r="H280" s="57">
        <v>11469</v>
      </c>
      <c r="I280" s="57">
        <v>12379.5</v>
      </c>
      <c r="J280" s="57">
        <v>11124.5</v>
      </c>
      <c r="K280" s="57">
        <v>10104</v>
      </c>
      <c r="L280" s="52">
        <f t="shared" si="196"/>
        <v>-1020.5</v>
      </c>
      <c r="M280" s="53">
        <f t="shared" si="197"/>
        <v>-9.1734459975729252E-2</v>
      </c>
      <c r="N280" s="54">
        <f t="shared" si="198"/>
        <v>-2.197270351369664E-2</v>
      </c>
      <c r="O280" s="54">
        <f t="shared" si="199"/>
        <v>0.16137931034482758</v>
      </c>
      <c r="P280" s="54"/>
    </row>
    <row r="281" spans="1:16" x14ac:dyDescent="0.2">
      <c r="A281" s="7" t="s">
        <v>81</v>
      </c>
      <c r="B281" s="39">
        <v>6594</v>
      </c>
      <c r="C281" s="39">
        <v>6195</v>
      </c>
      <c r="D281" s="39">
        <v>6331.5</v>
      </c>
      <c r="E281" s="39">
        <v>6976.5</v>
      </c>
      <c r="F281" s="39">
        <v>7134.5</v>
      </c>
      <c r="G281" s="39">
        <v>7746</v>
      </c>
      <c r="H281" s="39">
        <v>8000</v>
      </c>
      <c r="I281" s="39">
        <v>6568.5</v>
      </c>
      <c r="J281" s="39">
        <v>7901.5</v>
      </c>
      <c r="K281" s="39">
        <v>7372.5</v>
      </c>
      <c r="L281" s="28">
        <f t="shared" si="196"/>
        <v>-529</v>
      </c>
      <c r="M281" s="31">
        <f t="shared" si="197"/>
        <v>-6.6949313421502246E-2</v>
      </c>
      <c r="N281" s="14">
        <f t="shared" si="198"/>
        <v>-4.8218435321456234E-2</v>
      </c>
      <c r="O281" s="14">
        <f t="shared" si="199"/>
        <v>0.11806187443130119</v>
      </c>
      <c r="P281" s="14"/>
    </row>
    <row r="282" spans="1:16" x14ac:dyDescent="0.2">
      <c r="A282" s="50" t="s">
        <v>82</v>
      </c>
      <c r="B282" s="57">
        <v>3447</v>
      </c>
      <c r="C282" s="57">
        <v>3453</v>
      </c>
      <c r="D282" s="57">
        <v>3773</v>
      </c>
      <c r="E282" s="57">
        <v>4572</v>
      </c>
      <c r="F282" s="57">
        <v>4222</v>
      </c>
      <c r="G282" s="57">
        <v>4681</v>
      </c>
      <c r="H282" s="57">
        <v>4702</v>
      </c>
      <c r="I282" s="57">
        <v>4362</v>
      </c>
      <c r="J282" s="57">
        <v>4189</v>
      </c>
      <c r="K282" s="57">
        <v>4437</v>
      </c>
      <c r="L282" s="52">
        <f t="shared" si="196"/>
        <v>248</v>
      </c>
      <c r="M282" s="53">
        <f t="shared" si="197"/>
        <v>5.9202673669133447E-2</v>
      </c>
      <c r="N282" s="54">
        <f t="shared" si="198"/>
        <v>-5.2125614185003208E-2</v>
      </c>
      <c r="O282" s="54">
        <f t="shared" si="199"/>
        <v>0.28720626631853785</v>
      </c>
      <c r="P282" s="54"/>
    </row>
    <row r="283" spans="1:16" x14ac:dyDescent="0.2">
      <c r="B283" s="8">
        <f t="shared" ref="B283:K283" si="200">SUM(B284:B288)</f>
        <v>1</v>
      </c>
      <c r="C283" s="8">
        <f t="shared" si="200"/>
        <v>1</v>
      </c>
      <c r="D283" s="8">
        <f t="shared" si="200"/>
        <v>1</v>
      </c>
      <c r="E283" s="8">
        <f t="shared" si="200"/>
        <v>1</v>
      </c>
      <c r="F283" s="8">
        <f t="shared" si="200"/>
        <v>1</v>
      </c>
      <c r="G283" s="8">
        <f t="shared" si="200"/>
        <v>1</v>
      </c>
      <c r="H283" s="8">
        <f t="shared" si="200"/>
        <v>1</v>
      </c>
      <c r="I283" s="8">
        <f t="shared" si="200"/>
        <v>1</v>
      </c>
      <c r="J283" s="8">
        <f t="shared" si="200"/>
        <v>1</v>
      </c>
      <c r="K283" s="8">
        <f t="shared" si="200"/>
        <v>1</v>
      </c>
      <c r="L283" s="23" t="s">
        <v>48</v>
      </c>
      <c r="M283" s="32"/>
      <c r="N283" s="17"/>
      <c r="O283" s="17"/>
      <c r="P283" s="16"/>
    </row>
    <row r="284" spans="1:16" x14ac:dyDescent="0.2">
      <c r="A284" s="50" t="s">
        <v>67</v>
      </c>
      <c r="B284" s="55">
        <f>B278/B$277</f>
        <v>9.749956081278913E-3</v>
      </c>
      <c r="C284" s="55">
        <f t="shared" ref="C284:K284" si="201">C278/C$277</f>
        <v>7.8270150610744351E-3</v>
      </c>
      <c r="D284" s="55">
        <f t="shared" si="201"/>
        <v>7.0013185507084887E-3</v>
      </c>
      <c r="E284" s="55">
        <f t="shared" si="201"/>
        <v>6.4235628708259104E-3</v>
      </c>
      <c r="F284" s="55">
        <f t="shared" si="201"/>
        <v>3.5363389310849418E-3</v>
      </c>
      <c r="G284" s="55">
        <f t="shared" si="201"/>
        <v>2.9263862493482903E-3</v>
      </c>
      <c r="H284" s="55">
        <f t="shared" si="201"/>
        <v>2.9174476407790727E-3</v>
      </c>
      <c r="I284" s="55">
        <f t="shared" si="201"/>
        <v>7.4450416840520666E-4</v>
      </c>
      <c r="J284" s="55">
        <f t="shared" si="201"/>
        <v>2.9161444638307983E-3</v>
      </c>
      <c r="K284" s="55">
        <f t="shared" si="201"/>
        <v>1.0338766929730847E-4</v>
      </c>
      <c r="L284" s="52"/>
      <c r="M284" s="53">
        <f t="shared" ref="M284:M288" si="202">IFERROR((K284-J284),"n/a")</f>
        <v>-2.8127567945334898E-3</v>
      </c>
      <c r="N284" s="54">
        <f>IFERROR((K284-G284),"n/a")</f>
        <v>-2.8229985800509818E-3</v>
      </c>
      <c r="O284" s="54">
        <f>IFERROR((K284-B284),"n/a")</f>
        <v>-9.6465684119816045E-3</v>
      </c>
      <c r="P284" s="54"/>
    </row>
    <row r="285" spans="1:16" x14ac:dyDescent="0.2">
      <c r="A285" s="7" t="s">
        <v>79</v>
      </c>
      <c r="B285" s="9">
        <f t="shared" ref="B285:K285" si="203">B279/B$277</f>
        <v>0.25862270890671663</v>
      </c>
      <c r="C285" s="9">
        <f t="shared" si="203"/>
        <v>0.25485235403407519</v>
      </c>
      <c r="D285" s="9">
        <f t="shared" si="203"/>
        <v>0.24738611250394638</v>
      </c>
      <c r="E285" s="9">
        <f t="shared" si="203"/>
        <v>0.25068240139912717</v>
      </c>
      <c r="F285" s="9">
        <f t="shared" si="203"/>
        <v>0.23266671312103687</v>
      </c>
      <c r="G285" s="9">
        <f t="shared" si="203"/>
        <v>0.23157133486940581</v>
      </c>
      <c r="H285" s="9">
        <f t="shared" si="203"/>
        <v>0.20917610626680791</v>
      </c>
      <c r="I285" s="9">
        <f t="shared" si="203"/>
        <v>0.23642507097333693</v>
      </c>
      <c r="J285" s="9">
        <f t="shared" si="203"/>
        <v>0.23642886983019193</v>
      </c>
      <c r="K285" s="9">
        <f t="shared" si="203"/>
        <v>0.24470138194851293</v>
      </c>
      <c r="L285" s="28"/>
      <c r="M285" s="31">
        <f t="shared" si="202"/>
        <v>8.2725121183210015E-3</v>
      </c>
      <c r="N285" s="14">
        <f t="shared" ref="N285:N288" si="204">IFERROR((K285-G285),"n/a")</f>
        <v>1.3130047079107116E-2</v>
      </c>
      <c r="O285" s="14">
        <f t="shared" ref="O285:O288" si="205">IFERROR((K285-B285),"n/a")</f>
        <v>-1.3921326958203695E-2</v>
      </c>
      <c r="P285" s="14"/>
    </row>
    <row r="286" spans="1:16" x14ac:dyDescent="0.2">
      <c r="A286" s="50" t="s">
        <v>80</v>
      </c>
      <c r="B286" s="55">
        <f t="shared" ref="B286:K286" si="206">B280/B$277</f>
        <v>0.33963810973824443</v>
      </c>
      <c r="C286" s="55">
        <f t="shared" si="206"/>
        <v>0.35593153338340516</v>
      </c>
      <c r="D286" s="55">
        <f t="shared" si="206"/>
        <v>0.37030846658123945</v>
      </c>
      <c r="E286" s="55">
        <f t="shared" si="206"/>
        <v>0.36537487128356844</v>
      </c>
      <c r="F286" s="55">
        <f t="shared" si="206"/>
        <v>0.36812765660929553</v>
      </c>
      <c r="G286" s="55">
        <f t="shared" si="206"/>
        <v>0.34749995795422056</v>
      </c>
      <c r="H286" s="55">
        <f t="shared" si="206"/>
        <v>0.373857061364192</v>
      </c>
      <c r="I286" s="55">
        <f t="shared" si="206"/>
        <v>0.40512480671526396</v>
      </c>
      <c r="J286" s="55">
        <f t="shared" si="206"/>
        <v>0.36450167514478332</v>
      </c>
      <c r="K286" s="55">
        <f t="shared" si="206"/>
        <v>0.34820967019333493</v>
      </c>
      <c r="L286" s="52"/>
      <c r="M286" s="53">
        <f t="shared" si="202"/>
        <v>-1.6292004951448391E-2</v>
      </c>
      <c r="N286" s="54">
        <f t="shared" si="204"/>
        <v>7.0971223911436843E-4</v>
      </c>
      <c r="O286" s="54">
        <f t="shared" si="205"/>
        <v>8.5715604550904989E-3</v>
      </c>
      <c r="P286" s="54"/>
    </row>
    <row r="287" spans="1:16" x14ac:dyDescent="0.2">
      <c r="A287" s="7" t="s">
        <v>81</v>
      </c>
      <c r="B287" s="9">
        <f t="shared" ref="B287:K287" si="207">B281/B$277</f>
        <v>0.25742226386367628</v>
      </c>
      <c r="C287" s="9">
        <f t="shared" si="207"/>
        <v>0.24489069850179862</v>
      </c>
      <c r="D287" s="9">
        <f t="shared" si="207"/>
        <v>0.23516630452950024</v>
      </c>
      <c r="E287" s="9">
        <f t="shared" si="207"/>
        <v>0.22806099932985732</v>
      </c>
      <c r="F287" s="9">
        <f t="shared" si="207"/>
        <v>0.24857152811650757</v>
      </c>
      <c r="G287" s="9">
        <f t="shared" si="207"/>
        <v>0.26054928606266503</v>
      </c>
      <c r="H287" s="9">
        <f t="shared" si="207"/>
        <v>0.26077744275120202</v>
      </c>
      <c r="I287" s="9">
        <f t="shared" si="207"/>
        <v>0.21495717055690547</v>
      </c>
      <c r="J287" s="9">
        <f t="shared" si="207"/>
        <v>0.25889792675234891</v>
      </c>
      <c r="K287" s="9">
        <f t="shared" si="207"/>
        <v>0.2540751972981356</v>
      </c>
      <c r="L287" s="28"/>
      <c r="M287" s="31">
        <f t="shared" si="202"/>
        <v>-4.8227294542133037E-3</v>
      </c>
      <c r="N287" s="14">
        <f t="shared" si="204"/>
        <v>-6.4740887645294287E-3</v>
      </c>
      <c r="O287" s="14">
        <f t="shared" si="205"/>
        <v>-3.3470665655406795E-3</v>
      </c>
      <c r="P287" s="14"/>
    </row>
    <row r="288" spans="1:16" x14ac:dyDescent="0.2">
      <c r="A288" s="50" t="s">
        <v>82</v>
      </c>
      <c r="B288" s="55">
        <f t="shared" ref="B288:K288" si="208">B282/B$277</f>
        <v>0.13456696141008373</v>
      </c>
      <c r="C288" s="55">
        <f t="shared" si="208"/>
        <v>0.13649839901964661</v>
      </c>
      <c r="D288" s="55">
        <f t="shared" si="208"/>
        <v>0.14013779783460545</v>
      </c>
      <c r="E288" s="55">
        <f t="shared" si="208"/>
        <v>0.14945816511662116</v>
      </c>
      <c r="F288" s="55">
        <f t="shared" si="208"/>
        <v>0.14709776322207513</v>
      </c>
      <c r="G288" s="55">
        <f t="shared" si="208"/>
        <v>0.15745303486436033</v>
      </c>
      <c r="H288" s="55">
        <f t="shared" si="208"/>
        <v>0.15327194197701899</v>
      </c>
      <c r="I288" s="55">
        <f t="shared" si="208"/>
        <v>0.1427484475860884</v>
      </c>
      <c r="J288" s="55">
        <f t="shared" si="208"/>
        <v>0.13725538380884508</v>
      </c>
      <c r="K288" s="55">
        <f t="shared" si="208"/>
        <v>0.15291036289071924</v>
      </c>
      <c r="L288" s="52"/>
      <c r="M288" s="53">
        <f t="shared" si="202"/>
        <v>1.565497908187416E-2</v>
      </c>
      <c r="N288" s="54">
        <f t="shared" si="204"/>
        <v>-4.5426719736410826E-3</v>
      </c>
      <c r="O288" s="54">
        <f t="shared" si="205"/>
        <v>1.8343401480635513E-2</v>
      </c>
      <c r="P288" s="54"/>
    </row>
    <row r="289" spans="1:16" x14ac:dyDescent="0.2">
      <c r="A289" s="10" t="s">
        <v>149</v>
      </c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38"/>
      <c r="M289" s="14"/>
      <c r="N289" s="14"/>
      <c r="O289" s="14"/>
      <c r="P289" s="14"/>
    </row>
    <row r="290" spans="1:16" x14ac:dyDescent="0.2">
      <c r="A290" s="7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38"/>
      <c r="M290" s="14"/>
      <c r="N290" s="14"/>
      <c r="O290" s="14"/>
      <c r="P290" s="14"/>
    </row>
    <row r="291" spans="1:16" ht="21" x14ac:dyDescent="0.25">
      <c r="A291" s="1" t="s">
        <v>181</v>
      </c>
    </row>
    <row r="292" spans="1:16" ht="12.6" customHeight="1" x14ac:dyDescent="0.2">
      <c r="A292" s="2"/>
      <c r="B292" s="3" t="s">
        <v>147</v>
      </c>
      <c r="C292" s="3"/>
      <c r="D292" s="3"/>
      <c r="E292" s="3"/>
      <c r="F292" s="3"/>
      <c r="G292" s="3"/>
      <c r="H292" s="3"/>
      <c r="I292" s="3"/>
      <c r="J292" s="3"/>
      <c r="K292" s="3"/>
      <c r="L292" s="81" t="s">
        <v>151</v>
      </c>
      <c r="M292" s="3" t="s">
        <v>152</v>
      </c>
      <c r="N292" s="3" t="s">
        <v>142</v>
      </c>
      <c r="O292" s="17"/>
      <c r="P292" s="3"/>
    </row>
    <row r="293" spans="1:16" ht="22.5" x14ac:dyDescent="0.2">
      <c r="A293" s="4" t="s">
        <v>0</v>
      </c>
      <c r="B293" s="4">
        <f>B$4</f>
        <v>2017</v>
      </c>
      <c r="C293" s="4">
        <f t="shared" ref="C293:K293" si="209">C$4</f>
        <v>2018</v>
      </c>
      <c r="D293" s="4">
        <f t="shared" si="209"/>
        <v>2019</v>
      </c>
      <c r="E293" s="4">
        <f t="shared" si="209"/>
        <v>2020</v>
      </c>
      <c r="F293" s="48" t="str">
        <f t="shared" si="209"/>
        <v>2021^</v>
      </c>
      <c r="G293" s="48">
        <f t="shared" si="209"/>
        <v>2022</v>
      </c>
      <c r="H293" s="48">
        <f t="shared" si="209"/>
        <v>2023</v>
      </c>
      <c r="I293" s="48">
        <f t="shared" si="209"/>
        <v>2024</v>
      </c>
      <c r="J293" s="48">
        <f t="shared" si="209"/>
        <v>2025</v>
      </c>
      <c r="K293" s="48">
        <f t="shared" si="209"/>
        <v>2026</v>
      </c>
      <c r="L293" s="34" t="str">
        <f>L$4</f>
        <v>2025 to 2026</v>
      </c>
      <c r="M293" s="35"/>
      <c r="N293" s="27" t="str">
        <f>N$4</f>
        <v>2022-26</v>
      </c>
      <c r="O293" s="27" t="str">
        <f>O$4</f>
        <v>2017-26</v>
      </c>
      <c r="P293" s="27" t="str">
        <f>P$4</f>
        <v>10 yr trend</v>
      </c>
    </row>
    <row r="294" spans="1:16" ht="12.6" customHeight="1" x14ac:dyDescent="0.2">
      <c r="A294" s="5" t="s">
        <v>50</v>
      </c>
      <c r="B294" s="39">
        <v>332</v>
      </c>
      <c r="C294" s="39">
        <v>306</v>
      </c>
      <c r="D294" s="39">
        <v>283</v>
      </c>
      <c r="E294" s="39">
        <v>232</v>
      </c>
      <c r="F294" s="39">
        <v>224</v>
      </c>
      <c r="G294" s="39">
        <v>224</v>
      </c>
      <c r="H294" s="39">
        <v>225</v>
      </c>
      <c r="I294" s="39">
        <v>215</v>
      </c>
      <c r="J294" s="39">
        <v>199</v>
      </c>
      <c r="K294" s="39">
        <v>129</v>
      </c>
      <c r="L294" s="28">
        <f t="shared" ref="L294:L297" si="210">K294-J294</f>
        <v>-70</v>
      </c>
      <c r="M294" s="31">
        <f>IFERROR((K294-J294)/J294,"n/a")</f>
        <v>-0.35175879396984927</v>
      </c>
      <c r="N294" s="26">
        <f>IFERROR((K294-G294)/G294,"n/a")</f>
        <v>-0.42410714285714285</v>
      </c>
      <c r="O294" s="26">
        <f>IFERROR((K294-B294)/B294,"n/a")</f>
        <v>-0.61144578313253017</v>
      </c>
      <c r="P294" s="26"/>
    </row>
    <row r="295" spans="1:16" x14ac:dyDescent="0.2">
      <c r="A295" s="50" t="s">
        <v>15</v>
      </c>
      <c r="B295" s="57">
        <v>183</v>
      </c>
      <c r="C295" s="57">
        <v>175</v>
      </c>
      <c r="D295" s="57">
        <v>158</v>
      </c>
      <c r="E295" s="57">
        <v>107</v>
      </c>
      <c r="F295" s="57">
        <v>106</v>
      </c>
      <c r="G295" s="57">
        <v>111</v>
      </c>
      <c r="H295" s="57">
        <v>112</v>
      </c>
      <c r="I295" s="57">
        <v>117</v>
      </c>
      <c r="J295" s="57">
        <v>103</v>
      </c>
      <c r="K295" s="57">
        <v>63</v>
      </c>
      <c r="L295" s="52">
        <f t="shared" si="210"/>
        <v>-40</v>
      </c>
      <c r="M295" s="53">
        <f>IFERROR((K295-J295)/J295,"n/a")</f>
        <v>-0.38834951456310679</v>
      </c>
      <c r="N295" s="54">
        <f>IFERROR((K295-G295)/G295,"n/a")</f>
        <v>-0.43243243243243246</v>
      </c>
      <c r="O295" s="54">
        <f>IFERROR((K295-B295)/B295,"n/a")</f>
        <v>-0.65573770491803274</v>
      </c>
      <c r="P295" s="54"/>
    </row>
    <row r="296" spans="1:16" x14ac:dyDescent="0.2">
      <c r="A296" s="7" t="s">
        <v>16</v>
      </c>
      <c r="B296" s="39">
        <v>85</v>
      </c>
      <c r="C296" s="39">
        <v>77</v>
      </c>
      <c r="D296" s="39">
        <v>76</v>
      </c>
      <c r="E296" s="39">
        <v>74</v>
      </c>
      <c r="F296" s="39">
        <v>73</v>
      </c>
      <c r="G296" s="39">
        <v>73</v>
      </c>
      <c r="H296" s="39">
        <v>68</v>
      </c>
      <c r="I296" s="39">
        <v>54</v>
      </c>
      <c r="J296" s="39">
        <v>52</v>
      </c>
      <c r="K296" s="39">
        <v>37</v>
      </c>
      <c r="L296" s="28">
        <f t="shared" si="210"/>
        <v>-15</v>
      </c>
      <c r="M296" s="31">
        <f>IFERROR((K296-J296)/J296,"n/a")</f>
        <v>-0.28846153846153844</v>
      </c>
      <c r="N296" s="14">
        <f t="shared" ref="N296:N297" si="211">IFERROR((K296-G296)/G296,"n/a")</f>
        <v>-0.49315068493150682</v>
      </c>
      <c r="O296" s="14">
        <f t="shared" ref="O296:O297" si="212">IFERROR((K296-B296)/B296,"n/a")</f>
        <v>-0.56470588235294117</v>
      </c>
      <c r="P296" s="14"/>
    </row>
    <row r="297" spans="1:16" x14ac:dyDescent="0.2">
      <c r="A297" s="50" t="s">
        <v>17</v>
      </c>
      <c r="B297" s="57">
        <v>64</v>
      </c>
      <c r="C297" s="57">
        <v>54</v>
      </c>
      <c r="D297" s="57">
        <v>49</v>
      </c>
      <c r="E297" s="57">
        <v>51</v>
      </c>
      <c r="F297" s="57">
        <v>45</v>
      </c>
      <c r="G297" s="57">
        <v>40</v>
      </c>
      <c r="H297" s="57">
        <v>45</v>
      </c>
      <c r="I297" s="57">
        <v>44</v>
      </c>
      <c r="J297" s="57">
        <v>44</v>
      </c>
      <c r="K297" s="57">
        <v>29</v>
      </c>
      <c r="L297" s="52">
        <f t="shared" si="210"/>
        <v>-15</v>
      </c>
      <c r="M297" s="53">
        <f>IFERROR((K297-J297)/J297,"n/a")</f>
        <v>-0.34090909090909088</v>
      </c>
      <c r="N297" s="54">
        <f t="shared" si="211"/>
        <v>-0.27500000000000002</v>
      </c>
      <c r="O297" s="54">
        <f t="shared" si="212"/>
        <v>-0.546875</v>
      </c>
      <c r="P297" s="54"/>
    </row>
    <row r="298" spans="1:16" x14ac:dyDescent="0.2">
      <c r="B298" s="8">
        <f t="shared" ref="B298:K298" si="213">SUM(B299:B301)</f>
        <v>1</v>
      </c>
      <c r="C298" s="8">
        <f t="shared" si="213"/>
        <v>1</v>
      </c>
      <c r="D298" s="8">
        <f t="shared" si="213"/>
        <v>1</v>
      </c>
      <c r="E298" s="8">
        <f t="shared" si="213"/>
        <v>1</v>
      </c>
      <c r="F298" s="8">
        <f t="shared" si="213"/>
        <v>1</v>
      </c>
      <c r="G298" s="8">
        <f t="shared" si="213"/>
        <v>1</v>
      </c>
      <c r="H298" s="8">
        <f t="shared" si="213"/>
        <v>1</v>
      </c>
      <c r="I298" s="8">
        <f t="shared" si="213"/>
        <v>1</v>
      </c>
      <c r="J298" s="8">
        <f t="shared" si="213"/>
        <v>1</v>
      </c>
      <c r="K298" s="8">
        <f t="shared" si="213"/>
        <v>1</v>
      </c>
      <c r="L298" s="23" t="s">
        <v>48</v>
      </c>
      <c r="M298" s="32"/>
      <c r="N298" s="17"/>
      <c r="O298" s="17"/>
      <c r="P298" s="16"/>
    </row>
    <row r="299" spans="1:16" x14ac:dyDescent="0.2">
      <c r="A299" s="50" t="s">
        <v>15</v>
      </c>
      <c r="B299" s="55">
        <f>B295/B$294</f>
        <v>0.5512048192771084</v>
      </c>
      <c r="C299" s="55">
        <f t="shared" ref="C299:K299" si="214">C295/C$294</f>
        <v>0.57189542483660127</v>
      </c>
      <c r="D299" s="55">
        <f t="shared" si="214"/>
        <v>0.55830388692579502</v>
      </c>
      <c r="E299" s="55">
        <f t="shared" si="214"/>
        <v>0.46120689655172414</v>
      </c>
      <c r="F299" s="55">
        <f t="shared" si="214"/>
        <v>0.4732142857142857</v>
      </c>
      <c r="G299" s="55">
        <f t="shared" si="214"/>
        <v>0.4955357142857143</v>
      </c>
      <c r="H299" s="55">
        <f t="shared" si="214"/>
        <v>0.49777777777777776</v>
      </c>
      <c r="I299" s="55">
        <f t="shared" si="214"/>
        <v>0.54418604651162794</v>
      </c>
      <c r="J299" s="55">
        <f t="shared" si="214"/>
        <v>0.51758793969849248</v>
      </c>
      <c r="K299" s="55">
        <f t="shared" si="214"/>
        <v>0.48837209302325579</v>
      </c>
      <c r="L299" s="52"/>
      <c r="M299" s="53">
        <f>IFERROR((K299-J299),"n/a")</f>
        <v>-2.921584667523669E-2</v>
      </c>
      <c r="N299" s="54">
        <f>IFERROR((K299-G299),"n/a")</f>
        <v>-7.1636212624585083E-3</v>
      </c>
      <c r="O299" s="54">
        <f>IFERROR((K299-B299),"n/a")</f>
        <v>-6.2832726253852611E-2</v>
      </c>
      <c r="P299" s="54"/>
    </row>
    <row r="300" spans="1:16" x14ac:dyDescent="0.2">
      <c r="A300" s="7" t="s">
        <v>16</v>
      </c>
      <c r="B300" s="9">
        <f t="shared" ref="B300:K300" si="215">B296/B$294</f>
        <v>0.25602409638554219</v>
      </c>
      <c r="C300" s="9">
        <f t="shared" si="215"/>
        <v>0.25163398692810457</v>
      </c>
      <c r="D300" s="9">
        <f t="shared" si="215"/>
        <v>0.26855123674911663</v>
      </c>
      <c r="E300" s="9">
        <f t="shared" si="215"/>
        <v>0.31896551724137934</v>
      </c>
      <c r="F300" s="9">
        <f t="shared" si="215"/>
        <v>0.32589285714285715</v>
      </c>
      <c r="G300" s="9">
        <f t="shared" si="215"/>
        <v>0.32589285714285715</v>
      </c>
      <c r="H300" s="9">
        <f t="shared" si="215"/>
        <v>0.30222222222222223</v>
      </c>
      <c r="I300" s="9">
        <f t="shared" si="215"/>
        <v>0.25116279069767444</v>
      </c>
      <c r="J300" s="9">
        <f t="shared" si="215"/>
        <v>0.2613065326633166</v>
      </c>
      <c r="K300" s="9">
        <f t="shared" si="215"/>
        <v>0.2868217054263566</v>
      </c>
      <c r="L300" s="28"/>
      <c r="M300" s="31">
        <f>IFERROR((K300-J300),"n/a")</f>
        <v>2.5515172763039995E-2</v>
      </c>
      <c r="N300" s="14">
        <f t="shared" ref="N300:N301" si="216">IFERROR((K300-G300),"n/a")</f>
        <v>-3.9071151716500552E-2</v>
      </c>
      <c r="O300" s="14">
        <f t="shared" ref="O300:O301" si="217">IFERROR((K300-B300),"n/a")</f>
        <v>3.0797609040814411E-2</v>
      </c>
      <c r="P300" s="14"/>
    </row>
    <row r="301" spans="1:16" x14ac:dyDescent="0.2">
      <c r="A301" s="50" t="s">
        <v>17</v>
      </c>
      <c r="B301" s="55">
        <f t="shared" ref="B301:K301" si="218">B297/B$294</f>
        <v>0.19277108433734941</v>
      </c>
      <c r="C301" s="55">
        <f t="shared" si="218"/>
        <v>0.17647058823529413</v>
      </c>
      <c r="D301" s="55">
        <f t="shared" si="218"/>
        <v>0.17314487632508835</v>
      </c>
      <c r="E301" s="55">
        <f t="shared" si="218"/>
        <v>0.21982758620689655</v>
      </c>
      <c r="F301" s="55">
        <f t="shared" si="218"/>
        <v>0.20089285714285715</v>
      </c>
      <c r="G301" s="55">
        <f t="shared" si="218"/>
        <v>0.17857142857142858</v>
      </c>
      <c r="H301" s="55">
        <f t="shared" si="218"/>
        <v>0.2</v>
      </c>
      <c r="I301" s="55">
        <f t="shared" si="218"/>
        <v>0.20465116279069767</v>
      </c>
      <c r="J301" s="55">
        <f t="shared" si="218"/>
        <v>0.22110552763819097</v>
      </c>
      <c r="K301" s="55">
        <f t="shared" si="218"/>
        <v>0.22480620155038761</v>
      </c>
      <c r="L301" s="52"/>
      <c r="M301" s="53">
        <f>IFERROR((K301-J301),"n/a")</f>
        <v>3.7006739121966392E-3</v>
      </c>
      <c r="N301" s="54">
        <f t="shared" si="216"/>
        <v>4.6234772978959032E-2</v>
      </c>
      <c r="O301" s="54">
        <f t="shared" si="217"/>
        <v>3.20351172130382E-2</v>
      </c>
      <c r="P301" s="54"/>
    </row>
    <row r="302" spans="1:16" x14ac:dyDescent="0.2">
      <c r="A302" s="7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14"/>
      <c r="N302" s="6"/>
      <c r="O302" s="6"/>
      <c r="P302" s="14"/>
    </row>
    <row r="303" spans="1:16" ht="12.6" customHeight="1" x14ac:dyDescent="0.2">
      <c r="A303" s="2"/>
      <c r="B303" s="3" t="s">
        <v>147</v>
      </c>
      <c r="C303" s="3"/>
      <c r="D303" s="3"/>
      <c r="E303" s="3"/>
      <c r="F303" s="3"/>
      <c r="G303" s="3"/>
      <c r="H303" s="3"/>
      <c r="I303" s="3"/>
      <c r="J303" s="3"/>
      <c r="K303" s="3"/>
      <c r="L303" s="81" t="s">
        <v>151</v>
      </c>
      <c r="M303" s="3" t="s">
        <v>152</v>
      </c>
      <c r="N303" s="3" t="s">
        <v>142</v>
      </c>
      <c r="O303" s="17"/>
      <c r="P303" s="3"/>
    </row>
    <row r="304" spans="1:16" ht="22.5" x14ac:dyDescent="0.2">
      <c r="A304" s="4" t="s">
        <v>0</v>
      </c>
      <c r="B304" s="4">
        <f>B$4</f>
        <v>2017</v>
      </c>
      <c r="C304" s="4">
        <f t="shared" ref="C304:K304" si="219">C$4</f>
        <v>2018</v>
      </c>
      <c r="D304" s="4">
        <f t="shared" si="219"/>
        <v>2019</v>
      </c>
      <c r="E304" s="4">
        <f t="shared" si="219"/>
        <v>2020</v>
      </c>
      <c r="F304" s="48" t="str">
        <f t="shared" si="219"/>
        <v>2021^</v>
      </c>
      <c r="G304" s="48">
        <f t="shared" si="219"/>
        <v>2022</v>
      </c>
      <c r="H304" s="48">
        <f t="shared" si="219"/>
        <v>2023</v>
      </c>
      <c r="I304" s="48">
        <f t="shared" si="219"/>
        <v>2024</v>
      </c>
      <c r="J304" s="48">
        <f t="shared" si="219"/>
        <v>2025</v>
      </c>
      <c r="K304" s="48">
        <f t="shared" si="219"/>
        <v>2026</v>
      </c>
      <c r="L304" s="34" t="str">
        <f>L$4</f>
        <v>2025 to 2026</v>
      </c>
      <c r="M304" s="35"/>
      <c r="N304" s="27" t="str">
        <f>N$4</f>
        <v>2022-26</v>
      </c>
      <c r="O304" s="27" t="str">
        <f>O$4</f>
        <v>2017-26</v>
      </c>
      <c r="P304" s="27" t="str">
        <f>P$4</f>
        <v>10 yr trend</v>
      </c>
    </row>
    <row r="305" spans="1:16" ht="12.6" customHeight="1" x14ac:dyDescent="0.2">
      <c r="A305" s="5" t="s">
        <v>50</v>
      </c>
      <c r="B305" s="39">
        <v>816</v>
      </c>
      <c r="C305" s="39">
        <v>789</v>
      </c>
      <c r="D305" s="39">
        <v>834</v>
      </c>
      <c r="E305" s="39">
        <v>756</v>
      </c>
      <c r="F305" s="39">
        <v>828</v>
      </c>
      <c r="G305" s="39">
        <v>847</v>
      </c>
      <c r="H305" s="39">
        <v>872</v>
      </c>
      <c r="I305" s="39">
        <v>846</v>
      </c>
      <c r="J305" s="39">
        <v>810</v>
      </c>
      <c r="K305" s="39">
        <v>701</v>
      </c>
      <c r="L305" s="28">
        <f t="shared" ref="L305:L310" si="220">K305-J305</f>
        <v>-109</v>
      </c>
      <c r="M305" s="31">
        <f t="shared" ref="M305:M310" si="221">IFERROR((K305-J305)/J305,"n/a")</f>
        <v>-0.13456790123456791</v>
      </c>
      <c r="N305" s="26">
        <f>IFERROR((K305-G305)/G305,"n/a")</f>
        <v>-0.17237308146399055</v>
      </c>
      <c r="O305" s="26">
        <f>IFERROR((K305-B305)/B305,"n/a")</f>
        <v>-0.14093137254901961</v>
      </c>
      <c r="P305" s="26"/>
    </row>
    <row r="306" spans="1:16" x14ac:dyDescent="0.2">
      <c r="A306" s="50" t="s">
        <v>42</v>
      </c>
      <c r="B306" s="57">
        <v>23</v>
      </c>
      <c r="C306" s="57">
        <v>23</v>
      </c>
      <c r="D306" s="57">
        <v>25</v>
      </c>
      <c r="E306" s="57">
        <v>29</v>
      </c>
      <c r="F306" s="57">
        <v>32</v>
      </c>
      <c r="G306" s="57">
        <v>34</v>
      </c>
      <c r="H306" s="57">
        <v>36</v>
      </c>
      <c r="I306" s="57">
        <v>43</v>
      </c>
      <c r="J306" s="57">
        <v>38</v>
      </c>
      <c r="K306" s="57">
        <v>30</v>
      </c>
      <c r="L306" s="52">
        <f t="shared" si="220"/>
        <v>-8</v>
      </c>
      <c r="M306" s="53">
        <f t="shared" si="221"/>
        <v>-0.21052631578947367</v>
      </c>
      <c r="N306" s="54">
        <f>IFERROR((K306-G306)/G306,"n/a")</f>
        <v>-0.11764705882352941</v>
      </c>
      <c r="O306" s="54">
        <f>IFERROR((K306-B306)/B306,"n/a")</f>
        <v>0.30434782608695654</v>
      </c>
      <c r="P306" s="54"/>
    </row>
    <row r="307" spans="1:16" x14ac:dyDescent="0.2">
      <c r="A307" s="7" t="s">
        <v>43</v>
      </c>
      <c r="B307" s="39">
        <v>92</v>
      </c>
      <c r="C307" s="39">
        <v>88</v>
      </c>
      <c r="D307" s="39">
        <v>84</v>
      </c>
      <c r="E307" s="39">
        <v>66</v>
      </c>
      <c r="F307" s="39">
        <v>62</v>
      </c>
      <c r="G307" s="39">
        <v>60</v>
      </c>
      <c r="H307" s="39">
        <v>60</v>
      </c>
      <c r="I307" s="39">
        <v>51</v>
      </c>
      <c r="J307" s="39">
        <v>53</v>
      </c>
      <c r="K307" s="39">
        <v>32</v>
      </c>
      <c r="L307" s="28">
        <f t="shared" si="220"/>
        <v>-21</v>
      </c>
      <c r="M307" s="31">
        <f t="shared" si="221"/>
        <v>-0.39622641509433965</v>
      </c>
      <c r="N307" s="14">
        <f t="shared" ref="N307:N311" si="222">IFERROR((K307-G307)/G307,"n/a")</f>
        <v>-0.46666666666666667</v>
      </c>
      <c r="O307" s="14">
        <f t="shared" ref="O307:O311" si="223">IFERROR((K307-B307)/B307,"n/a")</f>
        <v>-0.65217391304347827</v>
      </c>
      <c r="P307" s="14"/>
    </row>
    <row r="308" spans="1:16" x14ac:dyDescent="0.2">
      <c r="A308" s="50" t="s">
        <v>18</v>
      </c>
      <c r="B308" s="57">
        <v>32</v>
      </c>
      <c r="C308" s="57">
        <v>27</v>
      </c>
      <c r="D308" s="57">
        <v>20</v>
      </c>
      <c r="E308" s="57">
        <v>15</v>
      </c>
      <c r="F308" s="57">
        <v>18</v>
      </c>
      <c r="G308" s="57">
        <v>17</v>
      </c>
      <c r="H308" s="57">
        <v>21</v>
      </c>
      <c r="I308" s="57">
        <v>28</v>
      </c>
      <c r="J308" s="57">
        <v>16</v>
      </c>
      <c r="K308" s="57">
        <v>7</v>
      </c>
      <c r="L308" s="52">
        <f t="shared" si="220"/>
        <v>-9</v>
      </c>
      <c r="M308" s="53">
        <f t="shared" si="221"/>
        <v>-0.5625</v>
      </c>
      <c r="N308" s="54">
        <f t="shared" si="222"/>
        <v>-0.58823529411764708</v>
      </c>
      <c r="O308" s="54">
        <f t="shared" si="223"/>
        <v>-0.78125</v>
      </c>
      <c r="P308" s="54"/>
    </row>
    <row r="309" spans="1:16" x14ac:dyDescent="0.2">
      <c r="A309" s="7" t="s">
        <v>100</v>
      </c>
      <c r="B309" s="39">
        <v>117</v>
      </c>
      <c r="C309" s="39">
        <v>113</v>
      </c>
      <c r="D309" s="39">
        <v>103</v>
      </c>
      <c r="E309" s="39">
        <v>79</v>
      </c>
      <c r="F309" s="39">
        <v>67</v>
      </c>
      <c r="G309" s="39">
        <v>76</v>
      </c>
      <c r="H309" s="39">
        <v>66</v>
      </c>
      <c r="I309" s="39">
        <v>64</v>
      </c>
      <c r="J309" s="39">
        <v>54</v>
      </c>
      <c r="K309" s="39">
        <v>35</v>
      </c>
      <c r="L309" s="28">
        <f t="shared" si="220"/>
        <v>-19</v>
      </c>
      <c r="M309" s="31">
        <f t="shared" si="221"/>
        <v>-0.35185185185185186</v>
      </c>
      <c r="N309" s="14">
        <f t="shared" si="222"/>
        <v>-0.53947368421052633</v>
      </c>
      <c r="O309" s="14">
        <f t="shared" si="223"/>
        <v>-0.70085470085470081</v>
      </c>
      <c r="P309" s="14"/>
    </row>
    <row r="310" spans="1:16" x14ac:dyDescent="0.2">
      <c r="A310" s="50" t="s">
        <v>19</v>
      </c>
      <c r="B310" s="57">
        <v>3</v>
      </c>
      <c r="C310" s="57">
        <v>4</v>
      </c>
      <c r="D310" s="57">
        <v>3</v>
      </c>
      <c r="E310" s="57">
        <v>4</v>
      </c>
      <c r="F310" s="57">
        <v>2</v>
      </c>
      <c r="G310" s="57">
        <v>3</v>
      </c>
      <c r="H310" s="57">
        <v>6</v>
      </c>
      <c r="I310" s="57">
        <v>3</v>
      </c>
      <c r="J310" s="57">
        <v>5</v>
      </c>
      <c r="K310" s="57">
        <v>4</v>
      </c>
      <c r="L310" s="52">
        <f t="shared" si="220"/>
        <v>-1</v>
      </c>
      <c r="M310" s="53">
        <f t="shared" si="221"/>
        <v>-0.2</v>
      </c>
      <c r="N310" s="54">
        <f t="shared" si="222"/>
        <v>0.33333333333333331</v>
      </c>
      <c r="O310" s="54">
        <f t="shared" si="223"/>
        <v>0.33333333333333331</v>
      </c>
      <c r="P310" s="54"/>
    </row>
    <row r="311" spans="1:16" x14ac:dyDescent="0.2">
      <c r="A311" s="7" t="s">
        <v>101</v>
      </c>
      <c r="B311" s="39">
        <v>549</v>
      </c>
      <c r="C311" s="39">
        <v>534</v>
      </c>
      <c r="D311" s="39">
        <v>599</v>
      </c>
      <c r="E311" s="39">
        <v>563</v>
      </c>
      <c r="F311" s="39">
        <v>647</v>
      </c>
      <c r="G311" s="39">
        <v>657</v>
      </c>
      <c r="H311" s="39">
        <v>683</v>
      </c>
      <c r="I311" s="39">
        <v>657</v>
      </c>
      <c r="J311" s="39">
        <v>644</v>
      </c>
      <c r="K311" s="39">
        <v>593</v>
      </c>
      <c r="L311" s="28">
        <f t="shared" ref="L311" si="224">K311-J311</f>
        <v>-51</v>
      </c>
      <c r="M311" s="31">
        <f t="shared" ref="M311" si="225">IFERROR((K311-J311)/J311,"n/a")</f>
        <v>-7.9192546583850928E-2</v>
      </c>
      <c r="N311" s="14">
        <f t="shared" si="222"/>
        <v>-9.7412480974124804E-2</v>
      </c>
      <c r="O311" s="14">
        <f t="shared" si="223"/>
        <v>8.0145719489981782E-2</v>
      </c>
      <c r="P311" s="14"/>
    </row>
    <row r="312" spans="1:16" x14ac:dyDescent="0.2">
      <c r="B312" s="8">
        <f>SUM(B313:B318)</f>
        <v>1</v>
      </c>
      <c r="C312" s="8">
        <f t="shared" ref="C312:K312" si="226">SUM(C313:C318)</f>
        <v>1</v>
      </c>
      <c r="D312" s="8">
        <f t="shared" si="226"/>
        <v>1</v>
      </c>
      <c r="E312" s="8">
        <f t="shared" si="226"/>
        <v>0.99999999999999989</v>
      </c>
      <c r="F312" s="8">
        <f t="shared" si="226"/>
        <v>1</v>
      </c>
      <c r="G312" s="8">
        <f t="shared" si="226"/>
        <v>1</v>
      </c>
      <c r="H312" s="8">
        <f t="shared" si="226"/>
        <v>1</v>
      </c>
      <c r="I312" s="8">
        <f t="shared" si="226"/>
        <v>1</v>
      </c>
      <c r="J312" s="8">
        <f t="shared" si="226"/>
        <v>1</v>
      </c>
      <c r="K312" s="8">
        <f t="shared" si="226"/>
        <v>1</v>
      </c>
      <c r="L312" s="23" t="s">
        <v>48</v>
      </c>
      <c r="M312" s="32"/>
      <c r="N312" s="17"/>
      <c r="O312" s="17"/>
      <c r="P312" s="16"/>
    </row>
    <row r="313" spans="1:16" x14ac:dyDescent="0.2">
      <c r="A313" s="50" t="s">
        <v>42</v>
      </c>
      <c r="B313" s="55">
        <f>B306/B$305</f>
        <v>2.8186274509803922E-2</v>
      </c>
      <c r="C313" s="55">
        <f t="shared" ref="C313:K313" si="227">C306/C$305</f>
        <v>2.9150823827629912E-2</v>
      </c>
      <c r="D313" s="55">
        <f t="shared" si="227"/>
        <v>2.9976019184652279E-2</v>
      </c>
      <c r="E313" s="55">
        <f t="shared" si="227"/>
        <v>3.8359788359788358E-2</v>
      </c>
      <c r="F313" s="55">
        <f t="shared" si="227"/>
        <v>3.864734299516908E-2</v>
      </c>
      <c r="G313" s="55">
        <f t="shared" si="227"/>
        <v>4.0141676505312869E-2</v>
      </c>
      <c r="H313" s="55">
        <f t="shared" si="227"/>
        <v>4.1284403669724773E-2</v>
      </c>
      <c r="I313" s="55">
        <f t="shared" si="227"/>
        <v>5.0827423167848697E-2</v>
      </c>
      <c r="J313" s="55">
        <f t="shared" si="227"/>
        <v>4.6913580246913583E-2</v>
      </c>
      <c r="K313" s="55">
        <f t="shared" si="227"/>
        <v>4.2796005706134094E-2</v>
      </c>
      <c r="L313" s="52"/>
      <c r="M313" s="53">
        <f t="shared" ref="M313:M318" si="228">IFERROR((K313-J313),"n/a")</f>
        <v>-4.1175745407794895E-3</v>
      </c>
      <c r="N313" s="54">
        <f>IFERROR((K313-G313),"n/a")</f>
        <v>2.6543292008212246E-3</v>
      </c>
      <c r="O313" s="54">
        <f>IFERROR((K313-B313),"n/a")</f>
        <v>1.4609731196330172E-2</v>
      </c>
      <c r="P313" s="54"/>
    </row>
    <row r="314" spans="1:16" x14ac:dyDescent="0.2">
      <c r="A314" s="7" t="s">
        <v>43</v>
      </c>
      <c r="B314" s="9">
        <f t="shared" ref="B314:K314" si="229">B307/B$305</f>
        <v>0.11274509803921569</v>
      </c>
      <c r="C314" s="9">
        <f t="shared" si="229"/>
        <v>0.11153358681875793</v>
      </c>
      <c r="D314" s="9">
        <f t="shared" si="229"/>
        <v>0.10071942446043165</v>
      </c>
      <c r="E314" s="9">
        <f t="shared" si="229"/>
        <v>8.7301587301587297E-2</v>
      </c>
      <c r="F314" s="9">
        <f t="shared" si="229"/>
        <v>7.4879227053140096E-2</v>
      </c>
      <c r="G314" s="9">
        <f t="shared" si="229"/>
        <v>7.0838252656434481E-2</v>
      </c>
      <c r="H314" s="9">
        <f t="shared" si="229"/>
        <v>6.8807339449541288E-2</v>
      </c>
      <c r="I314" s="9">
        <f t="shared" si="229"/>
        <v>6.0283687943262408E-2</v>
      </c>
      <c r="J314" s="9">
        <f t="shared" si="229"/>
        <v>6.5432098765432101E-2</v>
      </c>
      <c r="K314" s="9">
        <f t="shared" si="229"/>
        <v>4.5649072753209702E-2</v>
      </c>
      <c r="L314" s="28"/>
      <c r="M314" s="31">
        <f t="shared" si="228"/>
        <v>-1.9783026012222399E-2</v>
      </c>
      <c r="N314" s="14">
        <f t="shared" ref="N314:N318" si="230">IFERROR((K314-G314),"n/a")</f>
        <v>-2.5189179903224779E-2</v>
      </c>
      <c r="O314" s="14">
        <f t="shared" ref="O314:O318" si="231">IFERROR((K314-B314),"n/a")</f>
        <v>-6.7096025286005986E-2</v>
      </c>
      <c r="P314" s="14"/>
    </row>
    <row r="315" spans="1:16" x14ac:dyDescent="0.2">
      <c r="A315" s="50" t="s">
        <v>18</v>
      </c>
      <c r="B315" s="55">
        <f t="shared" ref="B315:K315" si="232">B308/B$305</f>
        <v>3.9215686274509803E-2</v>
      </c>
      <c r="C315" s="55">
        <f t="shared" si="232"/>
        <v>3.4220532319391636E-2</v>
      </c>
      <c r="D315" s="55">
        <f t="shared" si="232"/>
        <v>2.3980815347721823E-2</v>
      </c>
      <c r="E315" s="55">
        <f t="shared" si="232"/>
        <v>1.984126984126984E-2</v>
      </c>
      <c r="F315" s="55">
        <f t="shared" si="232"/>
        <v>2.1739130434782608E-2</v>
      </c>
      <c r="G315" s="55">
        <f t="shared" si="232"/>
        <v>2.0070838252656435E-2</v>
      </c>
      <c r="H315" s="55">
        <f t="shared" si="232"/>
        <v>2.4082568807339451E-2</v>
      </c>
      <c r="I315" s="55">
        <f t="shared" si="232"/>
        <v>3.309692671394799E-2</v>
      </c>
      <c r="J315" s="55">
        <f t="shared" si="232"/>
        <v>1.9753086419753086E-2</v>
      </c>
      <c r="K315" s="55">
        <f t="shared" si="232"/>
        <v>9.9857346647646214E-3</v>
      </c>
      <c r="L315" s="52"/>
      <c r="M315" s="53">
        <f t="shared" si="228"/>
        <v>-9.7673517549884646E-3</v>
      </c>
      <c r="N315" s="54">
        <f t="shared" si="230"/>
        <v>-1.0085103587891813E-2</v>
      </c>
      <c r="O315" s="54">
        <f t="shared" si="231"/>
        <v>-2.9229951609745182E-2</v>
      </c>
      <c r="P315" s="54"/>
    </row>
    <row r="316" spans="1:16" x14ac:dyDescent="0.2">
      <c r="A316" s="7" t="s">
        <v>100</v>
      </c>
      <c r="B316" s="9">
        <f t="shared" ref="B316:K316" si="233">B309/B$305</f>
        <v>0.14338235294117646</v>
      </c>
      <c r="C316" s="9">
        <f t="shared" si="233"/>
        <v>0.14321926489226869</v>
      </c>
      <c r="D316" s="9">
        <f t="shared" si="233"/>
        <v>0.12350119904076738</v>
      </c>
      <c r="E316" s="9">
        <f t="shared" si="233"/>
        <v>0.10449735449735449</v>
      </c>
      <c r="F316" s="9">
        <f t="shared" si="233"/>
        <v>8.0917874396135264E-2</v>
      </c>
      <c r="G316" s="9">
        <f t="shared" si="233"/>
        <v>8.9728453364816996E-2</v>
      </c>
      <c r="H316" s="9">
        <f t="shared" si="233"/>
        <v>7.5688073394495417E-2</v>
      </c>
      <c r="I316" s="9">
        <f t="shared" si="233"/>
        <v>7.5650118203309691E-2</v>
      </c>
      <c r="J316" s="9">
        <f t="shared" si="233"/>
        <v>6.6666666666666666E-2</v>
      </c>
      <c r="K316" s="9">
        <f t="shared" si="233"/>
        <v>4.9928673323823107E-2</v>
      </c>
      <c r="L316" s="28"/>
      <c r="M316" s="31">
        <f t="shared" si="228"/>
        <v>-1.6737993342843559E-2</v>
      </c>
      <c r="N316" s="14">
        <f t="shared" si="230"/>
        <v>-3.9799780040993889E-2</v>
      </c>
      <c r="O316" s="14">
        <f t="shared" si="231"/>
        <v>-9.3453679617353347E-2</v>
      </c>
      <c r="P316" s="14"/>
    </row>
    <row r="317" spans="1:16" x14ac:dyDescent="0.2">
      <c r="A317" s="50" t="s">
        <v>19</v>
      </c>
      <c r="B317" s="55">
        <f t="shared" ref="B317:K318" si="234">B310/B$305</f>
        <v>3.6764705882352941E-3</v>
      </c>
      <c r="C317" s="55">
        <f t="shared" si="234"/>
        <v>5.0697084917617234E-3</v>
      </c>
      <c r="D317" s="55">
        <f t="shared" si="234"/>
        <v>3.5971223021582736E-3</v>
      </c>
      <c r="E317" s="55">
        <f t="shared" si="234"/>
        <v>5.2910052910052907E-3</v>
      </c>
      <c r="F317" s="55">
        <f t="shared" si="234"/>
        <v>2.4154589371980675E-3</v>
      </c>
      <c r="G317" s="55">
        <f t="shared" si="234"/>
        <v>3.5419126328217238E-3</v>
      </c>
      <c r="H317" s="55">
        <f t="shared" si="234"/>
        <v>6.8807339449541288E-3</v>
      </c>
      <c r="I317" s="55">
        <f t="shared" si="234"/>
        <v>3.5460992907801418E-3</v>
      </c>
      <c r="J317" s="55">
        <f t="shared" si="234"/>
        <v>6.1728395061728392E-3</v>
      </c>
      <c r="K317" s="55">
        <f t="shared" si="234"/>
        <v>5.7061340941512127E-3</v>
      </c>
      <c r="L317" s="52"/>
      <c r="M317" s="53">
        <f t="shared" si="228"/>
        <v>-4.6670541202162644E-4</v>
      </c>
      <c r="N317" s="54">
        <f t="shared" si="230"/>
        <v>2.164221461329489E-3</v>
      </c>
      <c r="O317" s="54">
        <f t="shared" si="231"/>
        <v>2.0296635059159187E-3</v>
      </c>
      <c r="P317" s="54"/>
    </row>
    <row r="318" spans="1:16" x14ac:dyDescent="0.2">
      <c r="A318" s="7" t="s">
        <v>101</v>
      </c>
      <c r="B318" s="9">
        <f t="shared" si="234"/>
        <v>0.67279411764705888</v>
      </c>
      <c r="C318" s="9">
        <f t="shared" si="234"/>
        <v>0.67680608365019013</v>
      </c>
      <c r="D318" s="9">
        <f t="shared" si="234"/>
        <v>0.71822541966426856</v>
      </c>
      <c r="E318" s="9">
        <f t="shared" si="234"/>
        <v>0.74470899470899465</v>
      </c>
      <c r="F318" s="9">
        <f t="shared" si="234"/>
        <v>0.78140096618357491</v>
      </c>
      <c r="G318" s="9">
        <f t="shared" si="234"/>
        <v>0.77567886658795748</v>
      </c>
      <c r="H318" s="9">
        <f t="shared" si="234"/>
        <v>0.78325688073394495</v>
      </c>
      <c r="I318" s="9">
        <f t="shared" si="234"/>
        <v>0.77659574468085102</v>
      </c>
      <c r="J318" s="9">
        <f t="shared" si="234"/>
        <v>0.79506172839506173</v>
      </c>
      <c r="K318" s="9">
        <f t="shared" si="234"/>
        <v>0.84593437945791727</v>
      </c>
      <c r="L318" s="28"/>
      <c r="M318" s="31">
        <f t="shared" si="228"/>
        <v>5.0872651062855545E-2</v>
      </c>
      <c r="N318" s="14">
        <f t="shared" si="230"/>
        <v>7.0255512869959791E-2</v>
      </c>
      <c r="O318" s="14">
        <f t="shared" si="231"/>
        <v>0.1731402618108584</v>
      </c>
      <c r="P318" s="14"/>
    </row>
    <row r="319" spans="1:16" ht="12.6" customHeight="1" x14ac:dyDescent="0.2">
      <c r="A319" s="10" t="s">
        <v>47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14"/>
      <c r="N319" s="6"/>
      <c r="O319" s="6"/>
      <c r="P319" s="14"/>
    </row>
    <row r="320" spans="1:16" ht="12.6" customHeight="1" x14ac:dyDescent="0.2">
      <c r="A320" s="10" t="s">
        <v>40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14"/>
      <c r="N320" s="6"/>
      <c r="O320" s="6"/>
      <c r="P320" s="14"/>
    </row>
    <row r="321" spans="1:16" ht="12.6" customHeight="1" x14ac:dyDescent="0.2">
      <c r="A321" s="10" t="s">
        <v>149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14"/>
      <c r="N321" s="6"/>
      <c r="O321" s="6"/>
      <c r="P321" s="14"/>
    </row>
    <row r="322" spans="1:16" ht="12.6" customHeight="1" x14ac:dyDescent="0.2">
      <c r="A322" s="10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14"/>
      <c r="N322" s="6"/>
      <c r="O322" s="6"/>
      <c r="P322" s="14"/>
    </row>
    <row r="323" spans="1:16" ht="18" x14ac:dyDescent="0.25">
      <c r="A323" s="1" t="s">
        <v>64</v>
      </c>
    </row>
    <row r="324" spans="1:16" ht="12.6" customHeight="1" x14ac:dyDescent="0.2">
      <c r="A324" s="2"/>
      <c r="B324" s="3" t="s">
        <v>147</v>
      </c>
      <c r="C324" s="3"/>
      <c r="D324" s="3"/>
      <c r="E324" s="3"/>
      <c r="F324" s="3"/>
      <c r="G324" s="3"/>
      <c r="H324" s="3"/>
      <c r="I324" s="3"/>
      <c r="J324" s="3"/>
      <c r="K324" s="3"/>
      <c r="L324" s="81" t="s">
        <v>151</v>
      </c>
      <c r="M324" s="3" t="s">
        <v>152</v>
      </c>
      <c r="N324" s="3" t="s">
        <v>142</v>
      </c>
      <c r="O324" s="17"/>
      <c r="P324" s="3"/>
    </row>
    <row r="325" spans="1:16" ht="22.5" x14ac:dyDescent="0.2">
      <c r="A325" s="4" t="s">
        <v>0</v>
      </c>
      <c r="B325" s="4">
        <f>B$4</f>
        <v>2017</v>
      </c>
      <c r="C325" s="4">
        <f t="shared" ref="C325:K325" si="235">C$4</f>
        <v>2018</v>
      </c>
      <c r="D325" s="4">
        <f t="shared" si="235"/>
        <v>2019</v>
      </c>
      <c r="E325" s="4">
        <f t="shared" si="235"/>
        <v>2020</v>
      </c>
      <c r="F325" s="48" t="str">
        <f t="shared" si="235"/>
        <v>2021^</v>
      </c>
      <c r="G325" s="48">
        <f t="shared" si="235"/>
        <v>2022</v>
      </c>
      <c r="H325" s="48">
        <f t="shared" si="235"/>
        <v>2023</v>
      </c>
      <c r="I325" s="48">
        <f t="shared" si="235"/>
        <v>2024</v>
      </c>
      <c r="J325" s="48">
        <f t="shared" si="235"/>
        <v>2025</v>
      </c>
      <c r="K325" s="48">
        <f t="shared" si="235"/>
        <v>2026</v>
      </c>
      <c r="L325" s="34" t="str">
        <f>L$4</f>
        <v>2025 to 2026</v>
      </c>
      <c r="M325" s="35"/>
      <c r="N325" s="27" t="str">
        <f>N$4</f>
        <v>2022-26</v>
      </c>
      <c r="O325" s="27" t="str">
        <f>O$4</f>
        <v>2017-26</v>
      </c>
      <c r="P325" s="27" t="str">
        <f>P$4</f>
        <v>10 yr trend</v>
      </c>
    </row>
    <row r="326" spans="1:16" ht="12.6" customHeight="1" x14ac:dyDescent="0.2">
      <c r="A326" s="5" t="s">
        <v>50</v>
      </c>
      <c r="B326" s="39">
        <v>816</v>
      </c>
      <c r="C326" s="39">
        <v>789</v>
      </c>
      <c r="D326" s="39">
        <v>834</v>
      </c>
      <c r="E326" s="39">
        <v>756</v>
      </c>
      <c r="F326" s="39">
        <v>828</v>
      </c>
      <c r="G326" s="39">
        <v>847</v>
      </c>
      <c r="H326" s="39">
        <v>872</v>
      </c>
      <c r="I326" s="39">
        <v>846</v>
      </c>
      <c r="J326" s="39">
        <v>810</v>
      </c>
      <c r="K326" s="39">
        <v>701</v>
      </c>
      <c r="L326" s="28">
        <f t="shared" ref="L326:L336" si="236">K326-J326</f>
        <v>-109</v>
      </c>
      <c r="M326" s="33">
        <f t="shared" ref="M326:M336" si="237">IFERROR((K326-J326)/J326,"n/a")</f>
        <v>-0.13456790123456791</v>
      </c>
      <c r="N326" s="26">
        <f>IFERROR((K326-G326)/G326,"n/a")</f>
        <v>-0.17237308146399055</v>
      </c>
      <c r="O326" s="26">
        <f>IFERROR((K326-B326)/B326,"n/a")</f>
        <v>-0.14093137254901961</v>
      </c>
      <c r="P326" s="26"/>
    </row>
    <row r="327" spans="1:16" x14ac:dyDescent="0.2">
      <c r="A327" s="50" t="s">
        <v>20</v>
      </c>
      <c r="B327" s="57">
        <v>7</v>
      </c>
      <c r="C327" s="57">
        <v>5</v>
      </c>
      <c r="D327" s="57">
        <v>6</v>
      </c>
      <c r="E327" s="57">
        <v>5</v>
      </c>
      <c r="F327" s="57">
        <v>5</v>
      </c>
      <c r="G327" s="57">
        <v>6</v>
      </c>
      <c r="H327" s="57">
        <v>6</v>
      </c>
      <c r="I327" s="57">
        <v>6</v>
      </c>
      <c r="J327" s="57">
        <v>6</v>
      </c>
      <c r="K327" s="57">
        <v>5</v>
      </c>
      <c r="L327" s="52">
        <f t="shared" si="236"/>
        <v>-1</v>
      </c>
      <c r="M327" s="53">
        <f t="shared" si="237"/>
        <v>-0.16666666666666666</v>
      </c>
      <c r="N327" s="54">
        <f>IFERROR((K327-G327)/G327,"n/a")</f>
        <v>-0.16666666666666666</v>
      </c>
      <c r="O327" s="54">
        <f>IFERROR((K327-B327)/B327,"n/a")</f>
        <v>-0.2857142857142857</v>
      </c>
      <c r="P327" s="54"/>
    </row>
    <row r="328" spans="1:16" x14ac:dyDescent="0.2">
      <c r="A328" s="7" t="s">
        <v>21</v>
      </c>
      <c r="B328" s="39">
        <v>5</v>
      </c>
      <c r="C328" s="39">
        <v>6</v>
      </c>
      <c r="D328" s="39">
        <v>5</v>
      </c>
      <c r="E328" s="39">
        <v>6</v>
      </c>
      <c r="F328" s="39">
        <v>11</v>
      </c>
      <c r="G328" s="39">
        <v>9</v>
      </c>
      <c r="H328" s="39">
        <v>11</v>
      </c>
      <c r="I328" s="39">
        <v>6</v>
      </c>
      <c r="J328" s="39">
        <v>7</v>
      </c>
      <c r="K328" s="39">
        <v>7</v>
      </c>
      <c r="L328" s="28">
        <f t="shared" si="236"/>
        <v>0</v>
      </c>
      <c r="M328" s="31">
        <f t="shared" si="237"/>
        <v>0</v>
      </c>
      <c r="N328" s="14">
        <f t="shared" ref="N328:N337" si="238">IFERROR((K328-G328)/G328,"n/a")</f>
        <v>-0.22222222222222221</v>
      </c>
      <c r="O328" s="14">
        <f t="shared" ref="O328:O337" si="239">IFERROR((K328-B328)/B328,"n/a")</f>
        <v>0.4</v>
      </c>
      <c r="P328" s="14"/>
    </row>
    <row r="329" spans="1:16" x14ac:dyDescent="0.2">
      <c r="A329" s="50" t="s">
        <v>22</v>
      </c>
      <c r="B329" s="57">
        <v>8</v>
      </c>
      <c r="C329" s="57">
        <v>8</v>
      </c>
      <c r="D329" s="57">
        <v>7</v>
      </c>
      <c r="E329" s="57">
        <v>10</v>
      </c>
      <c r="F329" s="57">
        <v>10</v>
      </c>
      <c r="G329" s="57">
        <v>11</v>
      </c>
      <c r="H329" s="57">
        <v>9</v>
      </c>
      <c r="I329" s="57">
        <v>15</v>
      </c>
      <c r="J329" s="57">
        <v>16</v>
      </c>
      <c r="K329" s="57">
        <v>13</v>
      </c>
      <c r="L329" s="52">
        <f t="shared" si="236"/>
        <v>-3</v>
      </c>
      <c r="M329" s="53">
        <f t="shared" si="237"/>
        <v>-0.1875</v>
      </c>
      <c r="N329" s="54">
        <f t="shared" si="238"/>
        <v>0.18181818181818182</v>
      </c>
      <c r="O329" s="54">
        <f t="shared" si="239"/>
        <v>0.625</v>
      </c>
      <c r="P329" s="54"/>
    </row>
    <row r="330" spans="1:16" x14ac:dyDescent="0.2">
      <c r="A330" s="7" t="s">
        <v>23</v>
      </c>
      <c r="B330" s="39">
        <v>2</v>
      </c>
      <c r="C330" s="39">
        <v>3</v>
      </c>
      <c r="D330" s="39">
        <v>4</v>
      </c>
      <c r="E330" s="39">
        <v>6</v>
      </c>
      <c r="F330" s="39">
        <v>4</v>
      </c>
      <c r="G330" s="39">
        <v>4</v>
      </c>
      <c r="H330" s="39">
        <v>7</v>
      </c>
      <c r="I330" s="39">
        <v>10</v>
      </c>
      <c r="J330" s="39">
        <v>6</v>
      </c>
      <c r="K330" s="39">
        <v>3</v>
      </c>
      <c r="L330" s="28">
        <f t="shared" si="236"/>
        <v>-3</v>
      </c>
      <c r="M330" s="31">
        <f t="shared" si="237"/>
        <v>-0.5</v>
      </c>
      <c r="N330" s="14">
        <f t="shared" si="238"/>
        <v>-0.25</v>
      </c>
      <c r="O330" s="14">
        <f t="shared" si="239"/>
        <v>0.5</v>
      </c>
      <c r="P330" s="14"/>
    </row>
    <row r="331" spans="1:16" x14ac:dyDescent="0.2">
      <c r="A331" s="50" t="s">
        <v>24</v>
      </c>
      <c r="B331" s="57">
        <v>1</v>
      </c>
      <c r="C331" s="57">
        <v>1</v>
      </c>
      <c r="D331" s="57">
        <v>3</v>
      </c>
      <c r="E331" s="57">
        <v>2</v>
      </c>
      <c r="F331" s="57">
        <v>2</v>
      </c>
      <c r="G331" s="57">
        <v>4</v>
      </c>
      <c r="H331" s="57">
        <v>3</v>
      </c>
      <c r="I331" s="57">
        <v>6</v>
      </c>
      <c r="J331" s="57">
        <v>3</v>
      </c>
      <c r="K331" s="57">
        <v>2</v>
      </c>
      <c r="L331" s="52">
        <f t="shared" si="236"/>
        <v>-1</v>
      </c>
      <c r="M331" s="53">
        <f t="shared" si="237"/>
        <v>-0.33333333333333331</v>
      </c>
      <c r="N331" s="54">
        <f t="shared" si="238"/>
        <v>-0.5</v>
      </c>
      <c r="O331" s="54">
        <f t="shared" si="239"/>
        <v>1</v>
      </c>
      <c r="P331" s="54"/>
    </row>
    <row r="332" spans="1:16" x14ac:dyDescent="0.2">
      <c r="A332" s="7" t="s">
        <v>25</v>
      </c>
      <c r="B332" s="39">
        <v>3</v>
      </c>
      <c r="C332" s="39">
        <v>4</v>
      </c>
      <c r="D332" s="39">
        <v>3</v>
      </c>
      <c r="E332" s="39">
        <v>4</v>
      </c>
      <c r="F332" s="39">
        <v>2</v>
      </c>
      <c r="G332" s="39">
        <v>3</v>
      </c>
      <c r="H332" s="39">
        <v>6</v>
      </c>
      <c r="I332" s="39">
        <v>3</v>
      </c>
      <c r="J332" s="39">
        <v>5</v>
      </c>
      <c r="K332" s="39">
        <v>4</v>
      </c>
      <c r="L332" s="28">
        <f t="shared" si="236"/>
        <v>-1</v>
      </c>
      <c r="M332" s="31">
        <f t="shared" si="237"/>
        <v>-0.2</v>
      </c>
      <c r="N332" s="14">
        <f t="shared" si="238"/>
        <v>0.33333333333333331</v>
      </c>
      <c r="O332" s="14">
        <f t="shared" si="239"/>
        <v>0.33333333333333331</v>
      </c>
      <c r="P332" s="14"/>
    </row>
    <row r="333" spans="1:16" x14ac:dyDescent="0.2">
      <c r="A333" s="50" t="s">
        <v>28</v>
      </c>
      <c r="B333" s="57">
        <v>36</v>
      </c>
      <c r="C333" s="57">
        <v>32</v>
      </c>
      <c r="D333" s="57">
        <v>30</v>
      </c>
      <c r="E333" s="57">
        <v>31</v>
      </c>
      <c r="F333" s="57">
        <v>27</v>
      </c>
      <c r="G333" s="57">
        <v>28</v>
      </c>
      <c r="H333" s="57">
        <v>32</v>
      </c>
      <c r="I333" s="57">
        <v>27</v>
      </c>
      <c r="J333" s="57">
        <v>26</v>
      </c>
      <c r="K333" s="57">
        <v>15</v>
      </c>
      <c r="L333" s="52">
        <f t="shared" si="236"/>
        <v>-11</v>
      </c>
      <c r="M333" s="53">
        <f t="shared" si="237"/>
        <v>-0.42307692307692307</v>
      </c>
      <c r="N333" s="54">
        <f t="shared" si="238"/>
        <v>-0.4642857142857143</v>
      </c>
      <c r="O333" s="54">
        <f t="shared" si="239"/>
        <v>-0.58333333333333337</v>
      </c>
      <c r="P333" s="54"/>
    </row>
    <row r="334" spans="1:16" x14ac:dyDescent="0.2">
      <c r="A334" s="7" t="s">
        <v>27</v>
      </c>
      <c r="B334" s="39">
        <v>43</v>
      </c>
      <c r="C334" s="39">
        <v>45</v>
      </c>
      <c r="D334" s="39">
        <v>46</v>
      </c>
      <c r="E334" s="39">
        <v>33</v>
      </c>
      <c r="F334" s="39">
        <v>29</v>
      </c>
      <c r="G334" s="39">
        <v>25</v>
      </c>
      <c r="H334" s="39">
        <v>21</v>
      </c>
      <c r="I334" s="39">
        <v>19</v>
      </c>
      <c r="J334" s="39">
        <v>18</v>
      </c>
      <c r="K334" s="39">
        <v>11</v>
      </c>
      <c r="L334" s="28">
        <f t="shared" si="236"/>
        <v>-7</v>
      </c>
      <c r="M334" s="31">
        <f t="shared" si="237"/>
        <v>-0.3888888888888889</v>
      </c>
      <c r="N334" s="14">
        <f t="shared" si="238"/>
        <v>-0.56000000000000005</v>
      </c>
      <c r="O334" s="14">
        <f t="shared" si="239"/>
        <v>-0.7441860465116279</v>
      </c>
      <c r="P334" s="14"/>
    </row>
    <row r="335" spans="1:16" x14ac:dyDescent="0.2">
      <c r="A335" s="50" t="s">
        <v>26</v>
      </c>
      <c r="B335" s="57">
        <v>9</v>
      </c>
      <c r="C335" s="57">
        <v>10</v>
      </c>
      <c r="D335" s="57">
        <v>7</v>
      </c>
      <c r="E335" s="57">
        <v>3</v>
      </c>
      <c r="F335" s="57">
        <v>9</v>
      </c>
      <c r="G335" s="57">
        <v>11</v>
      </c>
      <c r="H335" s="57">
        <v>14</v>
      </c>
      <c r="I335" s="57">
        <v>18</v>
      </c>
      <c r="J335" s="57">
        <v>5</v>
      </c>
      <c r="K335" s="57">
        <v>2</v>
      </c>
      <c r="L335" s="52">
        <f t="shared" si="236"/>
        <v>-3</v>
      </c>
      <c r="M335" s="53">
        <f t="shared" si="237"/>
        <v>-0.6</v>
      </c>
      <c r="N335" s="54">
        <f t="shared" si="238"/>
        <v>-0.81818181818181823</v>
      </c>
      <c r="O335" s="54">
        <f t="shared" si="239"/>
        <v>-0.77777777777777779</v>
      </c>
      <c r="P335" s="54"/>
    </row>
    <row r="336" spans="1:16" ht="12.6" customHeight="1" x14ac:dyDescent="0.2">
      <c r="A336" s="7" t="s">
        <v>98</v>
      </c>
      <c r="B336" s="39">
        <v>117</v>
      </c>
      <c r="C336" s="39">
        <v>113</v>
      </c>
      <c r="D336" s="39">
        <v>103</v>
      </c>
      <c r="E336" s="39">
        <v>79</v>
      </c>
      <c r="F336" s="39">
        <v>67</v>
      </c>
      <c r="G336" s="39">
        <v>76</v>
      </c>
      <c r="H336" s="39">
        <v>66</v>
      </c>
      <c r="I336" s="39">
        <v>64</v>
      </c>
      <c r="J336" s="39">
        <v>54</v>
      </c>
      <c r="K336" s="39">
        <v>35</v>
      </c>
      <c r="L336" s="28">
        <f t="shared" si="236"/>
        <v>-19</v>
      </c>
      <c r="M336" s="31">
        <f t="shared" si="237"/>
        <v>-0.35185185185185186</v>
      </c>
      <c r="N336" s="14">
        <f t="shared" si="238"/>
        <v>-0.53947368421052633</v>
      </c>
      <c r="O336" s="14">
        <f t="shared" si="239"/>
        <v>-0.70085470085470081</v>
      </c>
      <c r="P336" s="14"/>
    </row>
    <row r="337" spans="1:16" ht="12.6" customHeight="1" x14ac:dyDescent="0.2">
      <c r="A337" s="50" t="s">
        <v>41</v>
      </c>
      <c r="B337" s="57">
        <v>585</v>
      </c>
      <c r="C337" s="57">
        <v>562</v>
      </c>
      <c r="D337" s="57">
        <v>620</v>
      </c>
      <c r="E337" s="57">
        <v>577</v>
      </c>
      <c r="F337" s="57">
        <v>662</v>
      </c>
      <c r="G337" s="57">
        <v>670</v>
      </c>
      <c r="H337" s="57">
        <v>697</v>
      </c>
      <c r="I337" s="57">
        <v>672</v>
      </c>
      <c r="J337" s="57">
        <v>664</v>
      </c>
      <c r="K337" s="57">
        <v>604</v>
      </c>
      <c r="L337" s="52">
        <f t="shared" ref="L337" si="240">K337-J337</f>
        <v>-60</v>
      </c>
      <c r="M337" s="53">
        <f t="shared" ref="M337" si="241">IFERROR((K337-J337)/J337,"n/a")</f>
        <v>-9.036144578313253E-2</v>
      </c>
      <c r="N337" s="54">
        <f t="shared" si="238"/>
        <v>-9.8507462686567168E-2</v>
      </c>
      <c r="O337" s="54">
        <f t="shared" si="239"/>
        <v>3.2478632478632481E-2</v>
      </c>
      <c r="P337" s="54"/>
    </row>
    <row r="338" spans="1:16" x14ac:dyDescent="0.2">
      <c r="B338" s="8">
        <f>SUM(B339:B349)</f>
        <v>1</v>
      </c>
      <c r="C338" s="8">
        <f t="shared" ref="C338:K338" si="242">SUM(C339:C349)</f>
        <v>1</v>
      </c>
      <c r="D338" s="8">
        <f t="shared" si="242"/>
        <v>1</v>
      </c>
      <c r="E338" s="8">
        <f t="shared" si="242"/>
        <v>1</v>
      </c>
      <c r="F338" s="8">
        <f t="shared" si="242"/>
        <v>1</v>
      </c>
      <c r="G338" s="8">
        <f t="shared" si="242"/>
        <v>1</v>
      </c>
      <c r="H338" s="8">
        <f t="shared" si="242"/>
        <v>1</v>
      </c>
      <c r="I338" s="8">
        <f t="shared" si="242"/>
        <v>1</v>
      </c>
      <c r="J338" s="8">
        <f t="shared" si="242"/>
        <v>1</v>
      </c>
      <c r="K338" s="8">
        <f t="shared" si="242"/>
        <v>1</v>
      </c>
      <c r="L338" s="23" t="s">
        <v>48</v>
      </c>
      <c r="M338" s="32"/>
      <c r="N338" s="17"/>
      <c r="O338" s="17"/>
      <c r="P338" s="16"/>
    </row>
    <row r="339" spans="1:16" x14ac:dyDescent="0.2">
      <c r="A339" s="50" t="s">
        <v>20</v>
      </c>
      <c r="B339" s="55">
        <f>B327/B$326</f>
        <v>8.5784313725490204E-3</v>
      </c>
      <c r="C339" s="55">
        <f t="shared" ref="C339:K339" si="243">C327/C$326</f>
        <v>6.3371356147021544E-3</v>
      </c>
      <c r="D339" s="55">
        <f t="shared" si="243"/>
        <v>7.1942446043165471E-3</v>
      </c>
      <c r="E339" s="55">
        <f t="shared" si="243"/>
        <v>6.6137566137566134E-3</v>
      </c>
      <c r="F339" s="55">
        <f t="shared" si="243"/>
        <v>6.038647342995169E-3</v>
      </c>
      <c r="G339" s="55">
        <f t="shared" si="243"/>
        <v>7.0838252656434475E-3</v>
      </c>
      <c r="H339" s="55">
        <f t="shared" si="243"/>
        <v>6.8807339449541288E-3</v>
      </c>
      <c r="I339" s="55">
        <f t="shared" si="243"/>
        <v>7.0921985815602835E-3</v>
      </c>
      <c r="J339" s="55">
        <f t="shared" si="243"/>
        <v>7.4074074074074077E-3</v>
      </c>
      <c r="K339" s="55">
        <f t="shared" si="243"/>
        <v>7.1326676176890159E-3</v>
      </c>
      <c r="L339" s="52"/>
      <c r="M339" s="53">
        <f t="shared" ref="M339:M348" si="244">IFERROR((K339-J339),"n/a")</f>
        <v>-2.7473978971839178E-4</v>
      </c>
      <c r="N339" s="54">
        <f>IFERROR((K339-G339),"n/a")</f>
        <v>4.8842352045568374E-5</v>
      </c>
      <c r="O339" s="54">
        <f>IFERROR((K339-B339),"n/a")</f>
        <v>-1.4457637548600044E-3</v>
      </c>
      <c r="P339" s="54"/>
    </row>
    <row r="340" spans="1:16" x14ac:dyDescent="0.2">
      <c r="A340" s="7" t="s">
        <v>21</v>
      </c>
      <c r="B340" s="9">
        <f t="shared" ref="B340:K340" si="245">B328/B$326</f>
        <v>6.1274509803921568E-3</v>
      </c>
      <c r="C340" s="9">
        <f t="shared" si="245"/>
        <v>7.6045627376425855E-3</v>
      </c>
      <c r="D340" s="9">
        <f t="shared" si="245"/>
        <v>5.9952038369304557E-3</v>
      </c>
      <c r="E340" s="9">
        <f t="shared" si="245"/>
        <v>7.9365079365079361E-3</v>
      </c>
      <c r="F340" s="9">
        <f t="shared" si="245"/>
        <v>1.3285024154589372E-2</v>
      </c>
      <c r="G340" s="9">
        <f t="shared" si="245"/>
        <v>1.0625737898465172E-2</v>
      </c>
      <c r="H340" s="9">
        <f t="shared" si="245"/>
        <v>1.261467889908257E-2</v>
      </c>
      <c r="I340" s="9">
        <f t="shared" si="245"/>
        <v>7.0921985815602835E-3</v>
      </c>
      <c r="J340" s="9">
        <f t="shared" si="245"/>
        <v>8.6419753086419745E-3</v>
      </c>
      <c r="K340" s="9">
        <f t="shared" si="245"/>
        <v>9.9857346647646214E-3</v>
      </c>
      <c r="L340" s="28"/>
      <c r="M340" s="31">
        <f t="shared" si="244"/>
        <v>1.3437593561226469E-3</v>
      </c>
      <c r="N340" s="14">
        <f t="shared" ref="N340:N349" si="246">IFERROR((K340-G340),"n/a")</f>
        <v>-6.4000323370055033E-4</v>
      </c>
      <c r="O340" s="14">
        <f t="shared" ref="O340:O349" si="247">IFERROR((K340-B340),"n/a")</f>
        <v>3.8582836843724646E-3</v>
      </c>
      <c r="P340" s="14"/>
    </row>
    <row r="341" spans="1:16" x14ac:dyDescent="0.2">
      <c r="A341" s="50" t="s">
        <v>22</v>
      </c>
      <c r="B341" s="55">
        <f t="shared" ref="B341:K341" si="248">B329/B$326</f>
        <v>9.8039215686274508E-3</v>
      </c>
      <c r="C341" s="55">
        <f t="shared" si="248"/>
        <v>1.0139416983523447E-2</v>
      </c>
      <c r="D341" s="55">
        <f t="shared" si="248"/>
        <v>8.3932853717026377E-3</v>
      </c>
      <c r="E341" s="55">
        <f t="shared" si="248"/>
        <v>1.3227513227513227E-2</v>
      </c>
      <c r="F341" s="55">
        <f t="shared" si="248"/>
        <v>1.2077294685990338E-2</v>
      </c>
      <c r="G341" s="55">
        <f t="shared" si="248"/>
        <v>1.2987012987012988E-2</v>
      </c>
      <c r="H341" s="55">
        <f t="shared" si="248"/>
        <v>1.0321100917431193E-2</v>
      </c>
      <c r="I341" s="55">
        <f t="shared" si="248"/>
        <v>1.7730496453900711E-2</v>
      </c>
      <c r="J341" s="55">
        <f t="shared" si="248"/>
        <v>1.9753086419753086E-2</v>
      </c>
      <c r="K341" s="55">
        <f t="shared" si="248"/>
        <v>1.8544935805991442E-2</v>
      </c>
      <c r="L341" s="52"/>
      <c r="M341" s="53">
        <f t="shared" si="244"/>
        <v>-1.2081506137616438E-3</v>
      </c>
      <c r="N341" s="54">
        <f t="shared" si="246"/>
        <v>5.5579228189784544E-3</v>
      </c>
      <c r="O341" s="54">
        <f t="shared" si="247"/>
        <v>8.7410142373639914E-3</v>
      </c>
      <c r="P341" s="54"/>
    </row>
    <row r="342" spans="1:16" x14ac:dyDescent="0.2">
      <c r="A342" s="7" t="s">
        <v>23</v>
      </c>
      <c r="B342" s="9">
        <f t="shared" ref="B342:K342" si="249">B330/B$326</f>
        <v>2.4509803921568627E-3</v>
      </c>
      <c r="C342" s="9">
        <f t="shared" si="249"/>
        <v>3.8022813688212928E-3</v>
      </c>
      <c r="D342" s="9">
        <f t="shared" si="249"/>
        <v>4.7961630695443642E-3</v>
      </c>
      <c r="E342" s="9">
        <f t="shared" si="249"/>
        <v>7.9365079365079361E-3</v>
      </c>
      <c r="F342" s="9">
        <f t="shared" si="249"/>
        <v>4.830917874396135E-3</v>
      </c>
      <c r="G342" s="9">
        <f t="shared" si="249"/>
        <v>4.7225501770956314E-3</v>
      </c>
      <c r="H342" s="9">
        <f t="shared" si="249"/>
        <v>8.027522935779817E-3</v>
      </c>
      <c r="I342" s="9">
        <f t="shared" si="249"/>
        <v>1.1820330969267139E-2</v>
      </c>
      <c r="J342" s="9">
        <f t="shared" si="249"/>
        <v>7.4074074074074077E-3</v>
      </c>
      <c r="K342" s="9">
        <f t="shared" si="249"/>
        <v>4.2796005706134095E-3</v>
      </c>
      <c r="L342" s="28"/>
      <c r="M342" s="31">
        <f t="shared" si="244"/>
        <v>-3.1278068367939981E-3</v>
      </c>
      <c r="N342" s="14">
        <f t="shared" si="246"/>
        <v>-4.4294960648222186E-4</v>
      </c>
      <c r="O342" s="14">
        <f t="shared" si="247"/>
        <v>1.8286201784565468E-3</v>
      </c>
      <c r="P342" s="14"/>
    </row>
    <row r="343" spans="1:16" x14ac:dyDescent="0.2">
      <c r="A343" s="50" t="s">
        <v>24</v>
      </c>
      <c r="B343" s="55">
        <f t="shared" ref="B343:K343" si="250">B331/B$326</f>
        <v>1.2254901960784314E-3</v>
      </c>
      <c r="C343" s="55">
        <f t="shared" si="250"/>
        <v>1.2674271229404308E-3</v>
      </c>
      <c r="D343" s="55">
        <f t="shared" si="250"/>
        <v>3.5971223021582736E-3</v>
      </c>
      <c r="E343" s="55">
        <f t="shared" si="250"/>
        <v>2.6455026455026454E-3</v>
      </c>
      <c r="F343" s="55">
        <f t="shared" si="250"/>
        <v>2.4154589371980675E-3</v>
      </c>
      <c r="G343" s="55">
        <f t="shared" si="250"/>
        <v>4.7225501770956314E-3</v>
      </c>
      <c r="H343" s="55">
        <f t="shared" si="250"/>
        <v>3.4403669724770644E-3</v>
      </c>
      <c r="I343" s="55">
        <f t="shared" si="250"/>
        <v>7.0921985815602835E-3</v>
      </c>
      <c r="J343" s="55">
        <f t="shared" si="250"/>
        <v>3.7037037037037038E-3</v>
      </c>
      <c r="K343" s="55">
        <f t="shared" si="250"/>
        <v>2.8530670470756064E-3</v>
      </c>
      <c r="L343" s="52"/>
      <c r="M343" s="53">
        <f t="shared" si="244"/>
        <v>-8.5063665662809748E-4</v>
      </c>
      <c r="N343" s="54">
        <f t="shared" si="246"/>
        <v>-1.869483130020025E-3</v>
      </c>
      <c r="O343" s="54">
        <f t="shared" si="247"/>
        <v>1.627576850997175E-3</v>
      </c>
      <c r="P343" s="54"/>
    </row>
    <row r="344" spans="1:16" x14ac:dyDescent="0.2">
      <c r="A344" s="7" t="s">
        <v>25</v>
      </c>
      <c r="B344" s="9">
        <f t="shared" ref="B344:K344" si="251">B332/B$326</f>
        <v>3.6764705882352941E-3</v>
      </c>
      <c r="C344" s="9">
        <f t="shared" si="251"/>
        <v>5.0697084917617234E-3</v>
      </c>
      <c r="D344" s="9">
        <f t="shared" si="251"/>
        <v>3.5971223021582736E-3</v>
      </c>
      <c r="E344" s="9">
        <f t="shared" si="251"/>
        <v>5.2910052910052907E-3</v>
      </c>
      <c r="F344" s="9">
        <f t="shared" si="251"/>
        <v>2.4154589371980675E-3</v>
      </c>
      <c r="G344" s="9">
        <f t="shared" si="251"/>
        <v>3.5419126328217238E-3</v>
      </c>
      <c r="H344" s="9">
        <f t="shared" si="251"/>
        <v>6.8807339449541288E-3</v>
      </c>
      <c r="I344" s="9">
        <f t="shared" si="251"/>
        <v>3.5460992907801418E-3</v>
      </c>
      <c r="J344" s="9">
        <f t="shared" si="251"/>
        <v>6.1728395061728392E-3</v>
      </c>
      <c r="K344" s="9">
        <f t="shared" si="251"/>
        <v>5.7061340941512127E-3</v>
      </c>
      <c r="L344" s="28"/>
      <c r="M344" s="31">
        <f t="shared" si="244"/>
        <v>-4.6670541202162644E-4</v>
      </c>
      <c r="N344" s="14">
        <f t="shared" si="246"/>
        <v>2.164221461329489E-3</v>
      </c>
      <c r="O344" s="14">
        <f t="shared" si="247"/>
        <v>2.0296635059159187E-3</v>
      </c>
      <c r="P344" s="14"/>
    </row>
    <row r="345" spans="1:16" x14ac:dyDescent="0.2">
      <c r="A345" s="50" t="s">
        <v>28</v>
      </c>
      <c r="B345" s="55">
        <f t="shared" ref="B345:K345" si="252">B333/B$326</f>
        <v>4.4117647058823532E-2</v>
      </c>
      <c r="C345" s="55">
        <f t="shared" si="252"/>
        <v>4.0557667934093787E-2</v>
      </c>
      <c r="D345" s="55">
        <f t="shared" si="252"/>
        <v>3.5971223021582732E-2</v>
      </c>
      <c r="E345" s="55">
        <f t="shared" si="252"/>
        <v>4.1005291005291003E-2</v>
      </c>
      <c r="F345" s="55">
        <f t="shared" si="252"/>
        <v>3.2608695652173912E-2</v>
      </c>
      <c r="G345" s="55">
        <f t="shared" si="252"/>
        <v>3.3057851239669422E-2</v>
      </c>
      <c r="H345" s="55">
        <f t="shared" si="252"/>
        <v>3.669724770642202E-2</v>
      </c>
      <c r="I345" s="55">
        <f t="shared" si="252"/>
        <v>3.1914893617021274E-2</v>
      </c>
      <c r="J345" s="55">
        <f t="shared" si="252"/>
        <v>3.2098765432098768E-2</v>
      </c>
      <c r="K345" s="55">
        <f t="shared" si="252"/>
        <v>2.1398002853067047E-2</v>
      </c>
      <c r="L345" s="52"/>
      <c r="M345" s="53">
        <f t="shared" si="244"/>
        <v>-1.0700762579031721E-2</v>
      </c>
      <c r="N345" s="54">
        <f t="shared" si="246"/>
        <v>-1.1659848386602376E-2</v>
      </c>
      <c r="O345" s="54">
        <f t="shared" si="247"/>
        <v>-2.2719644205756485E-2</v>
      </c>
      <c r="P345" s="54"/>
    </row>
    <row r="346" spans="1:16" x14ac:dyDescent="0.2">
      <c r="A346" s="7" t="s">
        <v>27</v>
      </c>
      <c r="B346" s="9">
        <f t="shared" ref="B346:K346" si="253">B334/B$326</f>
        <v>5.2696078431372549E-2</v>
      </c>
      <c r="C346" s="9">
        <f t="shared" si="253"/>
        <v>5.7034220532319393E-2</v>
      </c>
      <c r="D346" s="9">
        <f t="shared" si="253"/>
        <v>5.5155875299760189E-2</v>
      </c>
      <c r="E346" s="9">
        <f t="shared" si="253"/>
        <v>4.3650793650793648E-2</v>
      </c>
      <c r="F346" s="9">
        <f t="shared" si="253"/>
        <v>3.5024154589371984E-2</v>
      </c>
      <c r="G346" s="9">
        <f t="shared" si="253"/>
        <v>2.9515938606847699E-2</v>
      </c>
      <c r="H346" s="9">
        <f t="shared" si="253"/>
        <v>2.4082568807339451E-2</v>
      </c>
      <c r="I346" s="9">
        <f t="shared" si="253"/>
        <v>2.2458628841607566E-2</v>
      </c>
      <c r="J346" s="9">
        <f t="shared" si="253"/>
        <v>2.2222222222222223E-2</v>
      </c>
      <c r="K346" s="9">
        <f t="shared" si="253"/>
        <v>1.5691868758915834E-2</v>
      </c>
      <c r="L346" s="28"/>
      <c r="M346" s="31">
        <f t="shared" si="244"/>
        <v>-6.5303534633063889E-3</v>
      </c>
      <c r="N346" s="14">
        <f t="shared" si="246"/>
        <v>-1.3824069847931865E-2</v>
      </c>
      <c r="O346" s="14">
        <f t="shared" si="247"/>
        <v>-3.7004209672456712E-2</v>
      </c>
      <c r="P346" s="14"/>
    </row>
    <row r="347" spans="1:16" x14ac:dyDescent="0.2">
      <c r="A347" s="50" t="s">
        <v>26</v>
      </c>
      <c r="B347" s="55">
        <f t="shared" ref="B347:K347" si="254">B335/B$326</f>
        <v>1.1029411764705883E-2</v>
      </c>
      <c r="C347" s="55">
        <f t="shared" si="254"/>
        <v>1.2674271229404309E-2</v>
      </c>
      <c r="D347" s="55">
        <f t="shared" si="254"/>
        <v>8.3932853717026377E-3</v>
      </c>
      <c r="E347" s="55">
        <f t="shared" si="254"/>
        <v>3.968253968253968E-3</v>
      </c>
      <c r="F347" s="55">
        <f t="shared" si="254"/>
        <v>1.0869565217391304E-2</v>
      </c>
      <c r="G347" s="55">
        <f t="shared" si="254"/>
        <v>1.2987012987012988E-2</v>
      </c>
      <c r="H347" s="55">
        <f t="shared" si="254"/>
        <v>1.6055045871559634E-2</v>
      </c>
      <c r="I347" s="55">
        <f t="shared" si="254"/>
        <v>2.1276595744680851E-2</v>
      </c>
      <c r="J347" s="55">
        <f t="shared" si="254"/>
        <v>6.1728395061728392E-3</v>
      </c>
      <c r="K347" s="55">
        <f t="shared" si="254"/>
        <v>2.8530670470756064E-3</v>
      </c>
      <c r="L347" s="52"/>
      <c r="M347" s="53">
        <f t="shared" si="244"/>
        <v>-3.3197724590972328E-3</v>
      </c>
      <c r="N347" s="54">
        <f t="shared" si="246"/>
        <v>-1.0133945939937382E-2</v>
      </c>
      <c r="O347" s="54">
        <f t="shared" si="247"/>
        <v>-8.1763447176302767E-3</v>
      </c>
      <c r="P347" s="54"/>
    </row>
    <row r="348" spans="1:16" ht="12.6" customHeight="1" x14ac:dyDescent="0.2">
      <c r="A348" s="7" t="s">
        <v>98</v>
      </c>
      <c r="B348" s="9">
        <f t="shared" ref="B348:K349" si="255">B336/B$326</f>
        <v>0.14338235294117646</v>
      </c>
      <c r="C348" s="9">
        <f t="shared" si="255"/>
        <v>0.14321926489226869</v>
      </c>
      <c r="D348" s="9">
        <f t="shared" si="255"/>
        <v>0.12350119904076738</v>
      </c>
      <c r="E348" s="9">
        <f t="shared" si="255"/>
        <v>0.10449735449735449</v>
      </c>
      <c r="F348" s="9">
        <f t="shared" si="255"/>
        <v>8.0917874396135264E-2</v>
      </c>
      <c r="G348" s="9">
        <f t="shared" si="255"/>
        <v>8.9728453364816996E-2</v>
      </c>
      <c r="H348" s="9">
        <f t="shared" si="255"/>
        <v>7.5688073394495417E-2</v>
      </c>
      <c r="I348" s="9">
        <f t="shared" si="255"/>
        <v>7.5650118203309691E-2</v>
      </c>
      <c r="J348" s="9">
        <f t="shared" si="255"/>
        <v>6.6666666666666666E-2</v>
      </c>
      <c r="K348" s="9">
        <f t="shared" si="255"/>
        <v>4.9928673323823107E-2</v>
      </c>
      <c r="L348" s="28"/>
      <c r="M348" s="31">
        <f t="shared" si="244"/>
        <v>-1.6737993342843559E-2</v>
      </c>
      <c r="N348" s="14">
        <f t="shared" si="246"/>
        <v>-3.9799780040993889E-2</v>
      </c>
      <c r="O348" s="14">
        <f t="shared" si="247"/>
        <v>-9.3453679617353347E-2</v>
      </c>
      <c r="P348" s="14"/>
    </row>
    <row r="349" spans="1:16" ht="12.6" customHeight="1" x14ac:dyDescent="0.2">
      <c r="A349" s="50" t="s">
        <v>41</v>
      </c>
      <c r="B349" s="55">
        <f t="shared" si="255"/>
        <v>0.71691176470588236</v>
      </c>
      <c r="C349" s="55">
        <f t="shared" si="255"/>
        <v>0.7122940430925222</v>
      </c>
      <c r="D349" s="55">
        <f t="shared" si="255"/>
        <v>0.74340527577937654</v>
      </c>
      <c r="E349" s="55">
        <f t="shared" si="255"/>
        <v>0.76322751322751325</v>
      </c>
      <c r="F349" s="55">
        <f t="shared" si="255"/>
        <v>0.79951690821256038</v>
      </c>
      <c r="G349" s="55">
        <f t="shared" si="255"/>
        <v>0.79102715466351825</v>
      </c>
      <c r="H349" s="55">
        <f t="shared" si="255"/>
        <v>0.79931192660550454</v>
      </c>
      <c r="I349" s="55">
        <f t="shared" si="255"/>
        <v>0.79432624113475181</v>
      </c>
      <c r="J349" s="55">
        <f t="shared" si="255"/>
        <v>0.81975308641975309</v>
      </c>
      <c r="K349" s="55">
        <f t="shared" si="255"/>
        <v>0.86162624821683309</v>
      </c>
      <c r="L349" s="52"/>
      <c r="M349" s="53">
        <f t="shared" ref="M349" si="256">IFERROR((K349-J349),"n/a")</f>
        <v>4.1873161797080005E-2</v>
      </c>
      <c r="N349" s="54">
        <f t="shared" si="246"/>
        <v>7.059909355331484E-2</v>
      </c>
      <c r="O349" s="54">
        <f t="shared" si="247"/>
        <v>0.14471448351095073</v>
      </c>
      <c r="P349" s="54"/>
    </row>
    <row r="350" spans="1:16" ht="12.6" customHeight="1" x14ac:dyDescent="0.2">
      <c r="A350" s="10" t="s">
        <v>85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14"/>
      <c r="N350" s="6"/>
      <c r="O350" s="6"/>
      <c r="P350" s="14"/>
    </row>
    <row r="351" spans="1:16" ht="12.6" customHeight="1" x14ac:dyDescent="0.2">
      <c r="A351" s="10" t="s">
        <v>149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14"/>
      <c r="N351" s="6"/>
      <c r="O351" s="6"/>
      <c r="P351" s="14"/>
    </row>
    <row r="352" spans="1:16" ht="12.6" customHeight="1" x14ac:dyDescent="0.2">
      <c r="A352" s="10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14"/>
      <c r="N352" s="6"/>
      <c r="O352" s="6"/>
      <c r="P352" s="14"/>
    </row>
    <row r="353" spans="1:16" ht="18" x14ac:dyDescent="0.25">
      <c r="A353" s="1" t="s">
        <v>159</v>
      </c>
      <c r="B353" s="1"/>
    </row>
    <row r="354" spans="1:16" x14ac:dyDescent="0.2">
      <c r="A354" s="2"/>
      <c r="B354" s="3" t="s">
        <v>147</v>
      </c>
      <c r="C354" s="3"/>
      <c r="D354" s="3"/>
      <c r="E354" s="3"/>
      <c r="F354" s="3"/>
      <c r="G354" s="3"/>
      <c r="H354" s="3"/>
      <c r="I354" s="3"/>
      <c r="J354" s="3"/>
      <c r="K354" s="3"/>
      <c r="L354" s="90" t="s">
        <v>151</v>
      </c>
      <c r="M354" s="91" t="s">
        <v>152</v>
      </c>
      <c r="N354" s="3" t="s">
        <v>142</v>
      </c>
      <c r="O354" s="3"/>
      <c r="P354" s="3" t="s">
        <v>160</v>
      </c>
    </row>
    <row r="355" spans="1:16" x14ac:dyDescent="0.2">
      <c r="A355" s="2"/>
      <c r="B355" s="3"/>
      <c r="C355" s="3"/>
      <c r="D355" s="3"/>
      <c r="E355" s="3"/>
      <c r="F355" s="3"/>
      <c r="G355" s="3"/>
      <c r="H355" s="3"/>
      <c r="I355" s="3"/>
      <c r="J355" s="3"/>
      <c r="K355" s="116"/>
      <c r="L355" s="115"/>
      <c r="M355" s="91"/>
      <c r="N355" s="3"/>
      <c r="O355" s="3"/>
      <c r="P355" s="3"/>
    </row>
    <row r="356" spans="1:16" x14ac:dyDescent="0.2">
      <c r="A356" s="4" t="s">
        <v>0</v>
      </c>
      <c r="B356" s="4">
        <v>2017</v>
      </c>
      <c r="C356" s="92">
        <v>2018</v>
      </c>
      <c r="D356" s="92">
        <v>2019</v>
      </c>
      <c r="E356" s="92">
        <v>2020</v>
      </c>
      <c r="F356" s="48" t="s">
        <v>115</v>
      </c>
      <c r="G356" s="92">
        <v>2022</v>
      </c>
      <c r="H356" s="92">
        <v>2023</v>
      </c>
      <c r="I356" s="48">
        <v>2024</v>
      </c>
      <c r="J356" s="48">
        <v>2025</v>
      </c>
      <c r="K356" s="93">
        <v>2026</v>
      </c>
      <c r="L356" s="89" t="s">
        <v>141</v>
      </c>
      <c r="M356" s="89"/>
      <c r="N356" s="27" t="s">
        <v>143</v>
      </c>
      <c r="O356" s="27" t="s">
        <v>144</v>
      </c>
      <c r="P356" s="27" t="s">
        <v>161</v>
      </c>
    </row>
    <row r="357" spans="1:16" x14ac:dyDescent="0.2">
      <c r="A357" s="5" t="s">
        <v>162</v>
      </c>
      <c r="B357" s="94">
        <v>816</v>
      </c>
      <c r="C357" s="94">
        <v>789</v>
      </c>
      <c r="D357" s="95">
        <v>834</v>
      </c>
      <c r="E357" s="95">
        <v>756</v>
      </c>
      <c r="F357" s="95">
        <v>828</v>
      </c>
      <c r="G357" s="95">
        <v>847</v>
      </c>
      <c r="H357" s="95">
        <v>872</v>
      </c>
      <c r="I357" s="95">
        <v>846</v>
      </c>
      <c r="J357" s="95">
        <v>810</v>
      </c>
      <c r="K357" s="95">
        <v>701</v>
      </c>
      <c r="L357" s="96">
        <v>-165</v>
      </c>
      <c r="M357" s="97">
        <v>-4.6544428772919602E-2</v>
      </c>
      <c r="N357" s="98">
        <f>IFERROR((K357-G357)/G357,"n/a")</f>
        <v>-0.17237308146399055</v>
      </c>
      <c r="O357" s="98">
        <f>IFERROR((K357-B357)/B357,"n/a")</f>
        <v>-0.14093137254901961</v>
      </c>
      <c r="P357" s="98"/>
    </row>
    <row r="358" spans="1:16" x14ac:dyDescent="0.2">
      <c r="A358" s="50" t="s">
        <v>51</v>
      </c>
      <c r="B358" s="59">
        <v>395</v>
      </c>
      <c r="C358" s="59">
        <v>416</v>
      </c>
      <c r="D358" s="99">
        <v>464</v>
      </c>
      <c r="E358" s="99">
        <v>475</v>
      </c>
      <c r="F358" s="99">
        <v>456</v>
      </c>
      <c r="G358" s="99">
        <v>460</v>
      </c>
      <c r="H358" s="99">
        <v>474</v>
      </c>
      <c r="I358" s="99">
        <v>464</v>
      </c>
      <c r="J358" s="99">
        <v>439</v>
      </c>
      <c r="K358" s="99">
        <v>353</v>
      </c>
      <c r="L358" s="52">
        <v>-150</v>
      </c>
      <c r="M358" s="53">
        <v>-7.5301204819277115E-2</v>
      </c>
      <c r="N358" s="54">
        <f>IFERROR((K358-G358)/G358,"n/a")</f>
        <v>-0.2326086956521739</v>
      </c>
      <c r="O358" s="54">
        <f>IFERROR((K358-B358)/B358,"n/a")</f>
        <v>-0.10632911392405063</v>
      </c>
      <c r="P358" s="54"/>
    </row>
    <row r="359" spans="1:16" x14ac:dyDescent="0.2">
      <c r="A359" s="7" t="s">
        <v>52</v>
      </c>
      <c r="B359" s="36">
        <v>50</v>
      </c>
      <c r="C359" s="36">
        <v>49</v>
      </c>
      <c r="D359" s="6">
        <v>46</v>
      </c>
      <c r="E359" s="6">
        <v>40</v>
      </c>
      <c r="F359" s="6">
        <v>47</v>
      </c>
      <c r="G359" s="6">
        <v>44</v>
      </c>
      <c r="H359" s="6">
        <v>39</v>
      </c>
      <c r="I359" s="6">
        <v>40</v>
      </c>
      <c r="J359" s="6">
        <v>38</v>
      </c>
      <c r="K359" s="6">
        <v>32</v>
      </c>
      <c r="L359" s="28">
        <v>49</v>
      </c>
      <c r="M359" s="31">
        <v>0.15960912052117263</v>
      </c>
      <c r="N359" s="14">
        <f t="shared" ref="N359:N365" si="257">IFERROR((K359-G359)/G359,"n/a")</f>
        <v>-0.27272727272727271</v>
      </c>
      <c r="O359" s="14">
        <f t="shared" ref="O359:O365" si="258">IFERROR((K359-B359)/B359,"n/a")</f>
        <v>-0.36</v>
      </c>
      <c r="P359" s="14"/>
    </row>
    <row r="360" spans="1:16" x14ac:dyDescent="0.2">
      <c r="A360" s="50" t="s">
        <v>53</v>
      </c>
      <c r="B360" s="59">
        <v>142</v>
      </c>
      <c r="C360" s="59">
        <v>132</v>
      </c>
      <c r="D360" s="99">
        <v>118</v>
      </c>
      <c r="E360" s="99">
        <v>97</v>
      </c>
      <c r="F360" s="99">
        <v>130</v>
      </c>
      <c r="G360" s="99">
        <v>145</v>
      </c>
      <c r="H360" s="99">
        <v>153</v>
      </c>
      <c r="I360" s="99">
        <v>136</v>
      </c>
      <c r="J360" s="99">
        <v>137</v>
      </c>
      <c r="K360" s="99">
        <v>125</v>
      </c>
      <c r="L360" s="52">
        <v>-12</v>
      </c>
      <c r="M360" s="53">
        <v>-2.8639618138424822E-2</v>
      </c>
      <c r="N360" s="54">
        <f t="shared" si="257"/>
        <v>-0.13793103448275862</v>
      </c>
      <c r="O360" s="54">
        <f t="shared" si="258"/>
        <v>-0.11971830985915492</v>
      </c>
      <c r="P360" s="54"/>
    </row>
    <row r="361" spans="1:16" x14ac:dyDescent="0.2">
      <c r="A361" s="7" t="s">
        <v>54</v>
      </c>
      <c r="B361" s="36">
        <v>52</v>
      </c>
      <c r="C361" s="36">
        <v>39</v>
      </c>
      <c r="D361" s="6">
        <v>40</v>
      </c>
      <c r="E361" s="6">
        <v>26</v>
      </c>
      <c r="F361" s="6">
        <v>28</v>
      </c>
      <c r="G361" s="6">
        <v>38</v>
      </c>
      <c r="H361" s="6">
        <v>39</v>
      </c>
      <c r="I361" s="6">
        <v>31</v>
      </c>
      <c r="J361" s="6">
        <v>35</v>
      </c>
      <c r="K361" s="6">
        <v>16</v>
      </c>
      <c r="L361" s="28">
        <v>-23</v>
      </c>
      <c r="M361" s="31">
        <v>-9.9567099567099568E-2</v>
      </c>
      <c r="N361" s="14">
        <f t="shared" si="257"/>
        <v>-0.57894736842105265</v>
      </c>
      <c r="O361" s="14">
        <f t="shared" si="258"/>
        <v>-0.69230769230769229</v>
      </c>
      <c r="P361" s="14"/>
    </row>
    <row r="362" spans="1:16" x14ac:dyDescent="0.2">
      <c r="A362" s="50" t="s">
        <v>55</v>
      </c>
      <c r="B362" s="59">
        <v>110</v>
      </c>
      <c r="C362" s="59">
        <v>85</v>
      </c>
      <c r="D362" s="99">
        <v>102</v>
      </c>
      <c r="E362" s="99">
        <v>71</v>
      </c>
      <c r="F362" s="99">
        <v>92</v>
      </c>
      <c r="G362" s="99">
        <v>78</v>
      </c>
      <c r="H362" s="99">
        <v>83</v>
      </c>
      <c r="I362" s="99">
        <v>80</v>
      </c>
      <c r="J362" s="99">
        <v>78</v>
      </c>
      <c r="K362" s="99">
        <v>84</v>
      </c>
      <c r="L362" s="52">
        <v>8</v>
      </c>
      <c r="M362" s="53">
        <v>2.6143790849673203E-2</v>
      </c>
      <c r="N362" s="54">
        <f t="shared" si="257"/>
        <v>7.6923076923076927E-2</v>
      </c>
      <c r="O362" s="54">
        <f t="shared" si="258"/>
        <v>-0.23636363636363636</v>
      </c>
      <c r="P362" s="54"/>
    </row>
    <row r="363" spans="1:16" x14ac:dyDescent="0.2">
      <c r="A363" s="7" t="s">
        <v>56</v>
      </c>
      <c r="B363" s="36">
        <v>5</v>
      </c>
      <c r="C363" s="36">
        <v>10</v>
      </c>
      <c r="D363" s="6">
        <v>9</v>
      </c>
      <c r="E363" s="6">
        <v>3</v>
      </c>
      <c r="F363" s="6">
        <v>9</v>
      </c>
      <c r="G363" s="6">
        <v>10</v>
      </c>
      <c r="H363" s="6">
        <v>5</v>
      </c>
      <c r="I363" s="6">
        <v>5</v>
      </c>
      <c r="J363" s="6">
        <v>5</v>
      </c>
      <c r="K363" s="6">
        <v>0</v>
      </c>
      <c r="L363" s="28">
        <v>-26</v>
      </c>
      <c r="M363" s="31">
        <v>-0.1793103448275862</v>
      </c>
      <c r="N363" s="14">
        <f t="shared" si="257"/>
        <v>-1</v>
      </c>
      <c r="O363" s="14">
        <f t="shared" si="258"/>
        <v>-1</v>
      </c>
      <c r="P363" s="14"/>
    </row>
    <row r="364" spans="1:16" x14ac:dyDescent="0.2">
      <c r="A364" s="50" t="s">
        <v>57</v>
      </c>
      <c r="B364" s="59">
        <v>21</v>
      </c>
      <c r="C364" s="59">
        <v>21</v>
      </c>
      <c r="D364" s="99">
        <v>12</v>
      </c>
      <c r="E364" s="99">
        <v>20</v>
      </c>
      <c r="F364" s="99">
        <v>17</v>
      </c>
      <c r="G364" s="99">
        <v>18</v>
      </c>
      <c r="H364" s="99">
        <v>20</v>
      </c>
      <c r="I364" s="99">
        <v>21</v>
      </c>
      <c r="J364" s="99">
        <v>19</v>
      </c>
      <c r="K364" s="99">
        <v>18</v>
      </c>
      <c r="L364" s="52">
        <v>-6</v>
      </c>
      <c r="M364" s="53">
        <v>-8.3333333333333329E-2</v>
      </c>
      <c r="N364" s="54">
        <f t="shared" si="257"/>
        <v>0</v>
      </c>
      <c r="O364" s="54">
        <f t="shared" si="258"/>
        <v>-0.14285714285714285</v>
      </c>
      <c r="P364" s="54"/>
    </row>
    <row r="365" spans="1:16" x14ac:dyDescent="0.2">
      <c r="A365" s="7" t="s">
        <v>58</v>
      </c>
      <c r="B365" s="36">
        <v>41</v>
      </c>
      <c r="C365" s="36">
        <v>37</v>
      </c>
      <c r="D365" s="6">
        <v>43</v>
      </c>
      <c r="E365" s="6">
        <v>24</v>
      </c>
      <c r="F365" s="6">
        <v>49</v>
      </c>
      <c r="G365" s="6">
        <v>54</v>
      </c>
      <c r="H365" s="6">
        <v>59</v>
      </c>
      <c r="I365" s="6">
        <v>69</v>
      </c>
      <c r="J365" s="6">
        <v>59</v>
      </c>
      <c r="K365" s="6">
        <v>73</v>
      </c>
      <c r="L365" s="28">
        <v>-5</v>
      </c>
      <c r="M365" s="31">
        <v>-6.8493150684931503E-2</v>
      </c>
      <c r="N365" s="14">
        <f t="shared" si="257"/>
        <v>0.35185185185185186</v>
      </c>
      <c r="O365" s="14">
        <f t="shared" si="258"/>
        <v>0.78048780487804881</v>
      </c>
      <c r="P365" s="14"/>
    </row>
    <row r="366" spans="1:16" x14ac:dyDescent="0.2">
      <c r="B366" s="8">
        <f>SUM(B367:B374)</f>
        <v>0.99999999999999989</v>
      </c>
      <c r="C366" s="8">
        <f t="shared" ref="C366:K366" si="259">SUM(C367:C374)</f>
        <v>1</v>
      </c>
      <c r="D366" s="8">
        <f t="shared" si="259"/>
        <v>1</v>
      </c>
      <c r="E366" s="8">
        <f t="shared" si="259"/>
        <v>1</v>
      </c>
      <c r="F366" s="8">
        <f t="shared" si="259"/>
        <v>1</v>
      </c>
      <c r="G366" s="8">
        <f t="shared" si="259"/>
        <v>1</v>
      </c>
      <c r="H366" s="8">
        <f t="shared" si="259"/>
        <v>1</v>
      </c>
      <c r="I366" s="8">
        <f t="shared" si="259"/>
        <v>1</v>
      </c>
      <c r="J366" s="8">
        <f t="shared" si="259"/>
        <v>1</v>
      </c>
      <c r="K366" s="8">
        <f t="shared" si="259"/>
        <v>1</v>
      </c>
      <c r="L366" s="23" t="s">
        <v>48</v>
      </c>
      <c r="M366" s="32"/>
      <c r="N366" s="17"/>
      <c r="O366" s="17"/>
      <c r="P366" s="16"/>
    </row>
    <row r="367" spans="1:16" x14ac:dyDescent="0.2">
      <c r="A367" s="50" t="s">
        <v>51</v>
      </c>
      <c r="B367" s="55">
        <f>B358/$B$357</f>
        <v>0.48406862745098039</v>
      </c>
      <c r="C367" s="55">
        <f>C358/$C$357</f>
        <v>0.52724968314321929</v>
      </c>
      <c r="D367" s="55">
        <f>D358/$D$357</f>
        <v>0.55635491606714627</v>
      </c>
      <c r="E367" s="55">
        <f>E358/$E$357</f>
        <v>0.62830687830687826</v>
      </c>
      <c r="F367" s="55">
        <f>F358/$F$357</f>
        <v>0.55072463768115942</v>
      </c>
      <c r="G367" s="55">
        <f>G358/$G$357</f>
        <v>0.54309327036599764</v>
      </c>
      <c r="H367" s="55">
        <f>H358/$H$357</f>
        <v>0.54357798165137616</v>
      </c>
      <c r="I367" s="55">
        <f>I358/$I$357</f>
        <v>0.54846335697399529</v>
      </c>
      <c r="J367" s="55">
        <f>J358/$J$357</f>
        <v>0.5419753086419753</v>
      </c>
      <c r="K367" s="55">
        <f>K358/$K$357</f>
        <v>0.50356633380884452</v>
      </c>
      <c r="L367" s="52"/>
      <c r="M367" s="53">
        <v>-1.6947780439155125E-2</v>
      </c>
      <c r="N367" s="54">
        <f>IFERROR((K367-G367),"n/a")</f>
        <v>-3.9526936557153114E-2</v>
      </c>
      <c r="O367" s="54">
        <f>IFERROR((K367-B367),"n/a")</f>
        <v>1.9497706357864131E-2</v>
      </c>
      <c r="P367" s="54"/>
    </row>
    <row r="368" spans="1:16" x14ac:dyDescent="0.2">
      <c r="A368" s="7" t="s">
        <v>52</v>
      </c>
      <c r="B368" s="9">
        <f t="shared" ref="B368:B374" si="260">B359/$B$357</f>
        <v>6.1274509803921566E-2</v>
      </c>
      <c r="C368" s="9">
        <f t="shared" ref="C368:C374" si="261">C359/$C$357</f>
        <v>6.2103929024081114E-2</v>
      </c>
      <c r="D368" s="9">
        <f t="shared" ref="D368:D374" si="262">D359/$D$357</f>
        <v>5.5155875299760189E-2</v>
      </c>
      <c r="E368" s="9">
        <f t="shared" ref="E368:E374" si="263">E359/$E$357</f>
        <v>5.2910052910052907E-2</v>
      </c>
      <c r="F368" s="9">
        <f t="shared" ref="F368:F374" si="264">F359/$F$357</f>
        <v>5.6763285024154592E-2</v>
      </c>
      <c r="G368" s="9">
        <f t="shared" ref="G368:G374" si="265">G359/$G$357</f>
        <v>5.1948051948051951E-2</v>
      </c>
      <c r="H368" s="9">
        <f t="shared" ref="H368:H374" si="266">H359/$H$357</f>
        <v>4.4724770642201837E-2</v>
      </c>
      <c r="I368" s="9">
        <f t="shared" ref="I368:I374" si="267">I359/$I$357</f>
        <v>4.7281323877068557E-2</v>
      </c>
      <c r="J368" s="9">
        <f t="shared" ref="J368:J374" si="268">J359/$J$357</f>
        <v>4.6913580246913583E-2</v>
      </c>
      <c r="K368" s="9">
        <f t="shared" ref="K368:K374" si="269">K359/$K$357</f>
        <v>4.5649072753209702E-2</v>
      </c>
      <c r="L368" s="28"/>
      <c r="M368" s="31">
        <v>1.8724597524640924E-2</v>
      </c>
      <c r="N368" s="14">
        <f t="shared" ref="N368:N374" si="270">IFERROR((K368-G368),"n/a")</f>
        <v>-6.2989791948422497E-3</v>
      </c>
      <c r="O368" s="14">
        <f t="shared" ref="O368:O374" si="271">IFERROR((K368-B368),"n/a")</f>
        <v>-1.5625437050711864E-2</v>
      </c>
      <c r="P368" s="14"/>
    </row>
    <row r="369" spans="1:16" x14ac:dyDescent="0.2">
      <c r="A369" s="50" t="s">
        <v>53</v>
      </c>
      <c r="B369" s="55">
        <f t="shared" si="260"/>
        <v>0.17401960784313725</v>
      </c>
      <c r="C369" s="55">
        <f t="shared" si="261"/>
        <v>0.16730038022813687</v>
      </c>
      <c r="D369" s="55">
        <f t="shared" si="262"/>
        <v>0.14148681055155876</v>
      </c>
      <c r="E369" s="55">
        <f t="shared" si="263"/>
        <v>0.12830687830687831</v>
      </c>
      <c r="F369" s="55">
        <f t="shared" si="264"/>
        <v>0.1570048309178744</v>
      </c>
      <c r="G369" s="55">
        <f t="shared" si="265"/>
        <v>0.17119244391971664</v>
      </c>
      <c r="H369" s="55">
        <f t="shared" si="266"/>
        <v>0.17545871559633028</v>
      </c>
      <c r="I369" s="55">
        <f t="shared" si="267"/>
        <v>0.16075650118203311</v>
      </c>
      <c r="J369" s="55">
        <f t="shared" si="268"/>
        <v>0.16913580246913582</v>
      </c>
      <c r="K369" s="55">
        <f t="shared" si="269"/>
        <v>0.1783166904422254</v>
      </c>
      <c r="L369" s="52"/>
      <c r="M369" s="53">
        <v>2.2195608449270127E-3</v>
      </c>
      <c r="N369" s="54">
        <f t="shared" si="270"/>
        <v>7.1242465225087592E-3</v>
      </c>
      <c r="O369" s="54">
        <f t="shared" si="271"/>
        <v>4.2970825990881478E-3</v>
      </c>
      <c r="P369" s="54"/>
    </row>
    <row r="370" spans="1:16" x14ac:dyDescent="0.2">
      <c r="A370" s="7" t="s">
        <v>54</v>
      </c>
      <c r="B370" s="9">
        <f t="shared" si="260"/>
        <v>6.3725490196078427E-2</v>
      </c>
      <c r="C370" s="9">
        <f t="shared" si="261"/>
        <v>4.9429657794676805E-2</v>
      </c>
      <c r="D370" s="9">
        <f t="shared" si="262"/>
        <v>4.7961630695443645E-2</v>
      </c>
      <c r="E370" s="9">
        <f t="shared" si="263"/>
        <v>3.439153439153439E-2</v>
      </c>
      <c r="F370" s="9">
        <f t="shared" si="264"/>
        <v>3.3816425120772944E-2</v>
      </c>
      <c r="G370" s="9">
        <f t="shared" si="265"/>
        <v>4.4864226682408498E-2</v>
      </c>
      <c r="H370" s="9">
        <f t="shared" si="266"/>
        <v>4.4724770642201837E-2</v>
      </c>
      <c r="I370" s="9">
        <f t="shared" si="267"/>
        <v>3.664302600472813E-2</v>
      </c>
      <c r="J370" s="9">
        <f t="shared" si="268"/>
        <v>4.3209876543209874E-2</v>
      </c>
      <c r="K370" s="9">
        <f t="shared" si="269"/>
        <v>2.2824536376604851E-2</v>
      </c>
      <c r="L370" s="28"/>
      <c r="M370" s="31">
        <v>-3.6237387436258983E-3</v>
      </c>
      <c r="N370" s="14">
        <f t="shared" si="270"/>
        <v>-2.2039690305803647E-2</v>
      </c>
      <c r="O370" s="14">
        <f t="shared" si="271"/>
        <v>-4.0900953819473576E-2</v>
      </c>
      <c r="P370" s="14"/>
    </row>
    <row r="371" spans="1:16" x14ac:dyDescent="0.2">
      <c r="A371" s="50" t="s">
        <v>55</v>
      </c>
      <c r="B371" s="55">
        <f t="shared" si="260"/>
        <v>0.13480392156862744</v>
      </c>
      <c r="C371" s="55">
        <f t="shared" si="261"/>
        <v>0.10773130544993663</v>
      </c>
      <c r="D371" s="55">
        <f t="shared" si="262"/>
        <v>0.1223021582733813</v>
      </c>
      <c r="E371" s="55">
        <f t="shared" si="263"/>
        <v>9.391534391534391E-2</v>
      </c>
      <c r="F371" s="55">
        <f t="shared" si="264"/>
        <v>0.1111111111111111</v>
      </c>
      <c r="G371" s="55">
        <f t="shared" si="265"/>
        <v>9.2089728453364814E-2</v>
      </c>
      <c r="H371" s="55">
        <f t="shared" si="266"/>
        <v>9.5183486238532108E-2</v>
      </c>
      <c r="I371" s="55">
        <f t="shared" si="267"/>
        <v>9.4562647754137114E-2</v>
      </c>
      <c r="J371" s="55">
        <f t="shared" si="268"/>
        <v>9.6296296296296297E-2</v>
      </c>
      <c r="K371" s="55">
        <f t="shared" si="269"/>
        <v>0.11982881597717546</v>
      </c>
      <c r="L371" s="52"/>
      <c r="M371" s="53">
        <v>6.5806494687909445E-3</v>
      </c>
      <c r="N371" s="54">
        <f t="shared" si="270"/>
        <v>2.7739087523810643E-2</v>
      </c>
      <c r="O371" s="54">
        <f t="shared" si="271"/>
        <v>-1.4975105591451987E-2</v>
      </c>
      <c r="P371" s="54"/>
    </row>
    <row r="372" spans="1:16" x14ac:dyDescent="0.2">
      <c r="A372" s="7" t="s">
        <v>56</v>
      </c>
      <c r="B372" s="9">
        <f t="shared" si="260"/>
        <v>6.1274509803921568E-3</v>
      </c>
      <c r="C372" s="9">
        <f t="shared" si="261"/>
        <v>1.2674271229404309E-2</v>
      </c>
      <c r="D372" s="9">
        <f t="shared" si="262"/>
        <v>1.0791366906474821E-2</v>
      </c>
      <c r="E372" s="9">
        <f t="shared" si="263"/>
        <v>3.968253968253968E-3</v>
      </c>
      <c r="F372" s="9">
        <f t="shared" si="264"/>
        <v>1.0869565217391304E-2</v>
      </c>
      <c r="G372" s="9">
        <f t="shared" si="265"/>
        <v>1.1806375442739079E-2</v>
      </c>
      <c r="H372" s="9">
        <f t="shared" si="266"/>
        <v>5.7339449541284407E-3</v>
      </c>
      <c r="I372" s="9">
        <f t="shared" si="267"/>
        <v>5.9101654846335696E-3</v>
      </c>
      <c r="J372" s="9">
        <f t="shared" si="268"/>
        <v>6.1728395061728392E-3</v>
      </c>
      <c r="K372" s="9">
        <f t="shared" si="269"/>
        <v>0</v>
      </c>
      <c r="L372" s="28"/>
      <c r="M372" s="31">
        <v>-5.6955792390315577E-3</v>
      </c>
      <c r="N372" s="14">
        <f t="shared" si="270"/>
        <v>-1.1806375442739079E-2</v>
      </c>
      <c r="O372" s="14">
        <f t="shared" si="271"/>
        <v>-6.1274509803921568E-3</v>
      </c>
      <c r="P372" s="14"/>
    </row>
    <row r="373" spans="1:16" x14ac:dyDescent="0.2">
      <c r="A373" s="50" t="s">
        <v>57</v>
      </c>
      <c r="B373" s="55">
        <f t="shared" si="260"/>
        <v>2.5735294117647058E-2</v>
      </c>
      <c r="C373" s="55">
        <f t="shared" si="261"/>
        <v>2.6615969581749048E-2</v>
      </c>
      <c r="D373" s="55">
        <f t="shared" si="262"/>
        <v>1.4388489208633094E-2</v>
      </c>
      <c r="E373" s="55">
        <f t="shared" si="263"/>
        <v>2.6455026455026454E-2</v>
      </c>
      <c r="F373" s="55">
        <f t="shared" si="264"/>
        <v>2.0531400966183576E-2</v>
      </c>
      <c r="G373" s="55">
        <f t="shared" si="265"/>
        <v>2.1251475796930343E-2</v>
      </c>
      <c r="H373" s="55">
        <f t="shared" si="266"/>
        <v>2.2935779816513763E-2</v>
      </c>
      <c r="I373" s="55">
        <f t="shared" si="267"/>
        <v>2.4822695035460994E-2</v>
      </c>
      <c r="J373" s="55">
        <f t="shared" si="268"/>
        <v>2.3456790123456792E-2</v>
      </c>
      <c r="K373" s="55">
        <f t="shared" si="269"/>
        <v>2.5677603423680456E-2</v>
      </c>
      <c r="L373" s="52"/>
      <c r="M373" s="53">
        <v>-7.8366897288455542E-4</v>
      </c>
      <c r="N373" s="54">
        <f t="shared" si="270"/>
        <v>4.4261276267501121E-3</v>
      </c>
      <c r="O373" s="54">
        <f t="shared" si="271"/>
        <v>-5.7690693966602064E-5</v>
      </c>
      <c r="P373" s="54"/>
    </row>
    <row r="374" spans="1:16" x14ac:dyDescent="0.2">
      <c r="A374" s="7" t="s">
        <v>58</v>
      </c>
      <c r="B374" s="9">
        <f t="shared" si="260"/>
        <v>5.0245098039215688E-2</v>
      </c>
      <c r="C374" s="9">
        <f t="shared" si="261"/>
        <v>4.6894803548795945E-2</v>
      </c>
      <c r="D374" s="9">
        <f t="shared" si="262"/>
        <v>5.1558752997601917E-2</v>
      </c>
      <c r="E374" s="9">
        <f t="shared" si="263"/>
        <v>3.1746031746031744E-2</v>
      </c>
      <c r="F374" s="9">
        <f t="shared" si="264"/>
        <v>5.9178743961352656E-2</v>
      </c>
      <c r="G374" s="9">
        <f t="shared" si="265"/>
        <v>6.3754427390791027E-2</v>
      </c>
      <c r="H374" s="9">
        <f t="shared" si="266"/>
        <v>6.7660550458715593E-2</v>
      </c>
      <c r="I374" s="9">
        <f t="shared" si="267"/>
        <v>8.1560283687943269E-2</v>
      </c>
      <c r="J374" s="9">
        <f t="shared" si="268"/>
        <v>7.2839506172839505E-2</v>
      </c>
      <c r="K374" s="9">
        <f t="shared" si="269"/>
        <v>0.10413694721825963</v>
      </c>
      <c r="L374" s="38"/>
      <c r="M374" s="31">
        <v>-4.7404044366179676E-4</v>
      </c>
      <c r="N374" s="14">
        <f t="shared" si="270"/>
        <v>4.0382519827468599E-2</v>
      </c>
      <c r="O374" s="14">
        <f t="shared" si="271"/>
        <v>5.3891849179043938E-2</v>
      </c>
      <c r="P374" s="14"/>
    </row>
    <row r="375" spans="1:16" x14ac:dyDescent="0.2">
      <c r="A375" s="10" t="s">
        <v>149</v>
      </c>
      <c r="B375" s="7"/>
      <c r="C375" s="6"/>
      <c r="D375" s="6"/>
      <c r="E375" s="6"/>
      <c r="F375" s="6"/>
      <c r="G375" s="6"/>
      <c r="H375" s="6"/>
      <c r="I375" s="6"/>
      <c r="J375" s="6"/>
      <c r="K375" s="100"/>
      <c r="L375" s="6"/>
      <c r="M375" s="14"/>
      <c r="N375" s="6"/>
      <c r="O375" s="6"/>
      <c r="P375" s="14"/>
    </row>
    <row r="377" spans="1:16" ht="18" x14ac:dyDescent="0.25">
      <c r="A377" s="1" t="s">
        <v>163</v>
      </c>
      <c r="B377" s="1"/>
      <c r="C377" s="6"/>
      <c r="D377" s="6"/>
      <c r="E377" s="6"/>
      <c r="F377" s="6"/>
      <c r="G377" s="6"/>
      <c r="H377" s="6"/>
      <c r="I377" s="6"/>
      <c r="J377" s="6"/>
      <c r="K377" s="100"/>
      <c r="L377" s="6"/>
      <c r="M377" s="14"/>
      <c r="N377" s="6"/>
      <c r="O377" s="6"/>
      <c r="P377" s="14"/>
    </row>
    <row r="378" spans="1:16" x14ac:dyDescent="0.2">
      <c r="A378" s="7"/>
      <c r="B378" s="3" t="s">
        <v>147</v>
      </c>
      <c r="C378" s="101"/>
      <c r="D378" s="101"/>
      <c r="E378" s="101"/>
      <c r="F378" s="101"/>
      <c r="G378" s="101"/>
      <c r="H378" s="101"/>
      <c r="I378" s="101"/>
      <c r="J378" s="101"/>
      <c r="K378" s="102"/>
      <c r="L378" s="90" t="s">
        <v>151</v>
      </c>
      <c r="M378" s="91" t="s">
        <v>152</v>
      </c>
      <c r="N378" s="3" t="s">
        <v>142</v>
      </c>
      <c r="O378" s="3"/>
      <c r="P378" s="3" t="s">
        <v>160</v>
      </c>
    </row>
    <row r="379" spans="1:16" x14ac:dyDescent="0.2">
      <c r="A379" s="7"/>
      <c r="B379" s="3"/>
      <c r="C379" s="101"/>
      <c r="D379" s="101"/>
      <c r="E379" s="101"/>
      <c r="F379" s="101"/>
      <c r="G379" s="101"/>
      <c r="H379" s="101"/>
      <c r="I379" s="101"/>
      <c r="J379" s="101"/>
      <c r="K379" s="102"/>
      <c r="L379" s="115"/>
      <c r="M379" s="91"/>
      <c r="N379" s="3"/>
      <c r="O379" s="3"/>
      <c r="P379" s="3"/>
    </row>
    <row r="380" spans="1:16" x14ac:dyDescent="0.2">
      <c r="A380" s="4" t="s">
        <v>0</v>
      </c>
      <c r="B380" s="4">
        <v>2017</v>
      </c>
      <c r="C380" s="92">
        <v>2018</v>
      </c>
      <c r="D380" s="92">
        <v>2019</v>
      </c>
      <c r="E380" s="92">
        <v>2020</v>
      </c>
      <c r="F380" s="48" t="s">
        <v>115</v>
      </c>
      <c r="G380" s="92">
        <v>2022</v>
      </c>
      <c r="H380" s="92">
        <v>2023</v>
      </c>
      <c r="I380" s="48">
        <v>2024</v>
      </c>
      <c r="J380" s="48">
        <v>2025</v>
      </c>
      <c r="K380" s="93">
        <v>2026</v>
      </c>
      <c r="L380" s="89" t="s">
        <v>141</v>
      </c>
      <c r="M380" s="89"/>
      <c r="N380" s="27" t="s">
        <v>143</v>
      </c>
      <c r="O380" s="27" t="s">
        <v>144</v>
      </c>
      <c r="P380" s="27" t="s">
        <v>161</v>
      </c>
    </row>
    <row r="381" spans="1:16" x14ac:dyDescent="0.2">
      <c r="A381" s="5" t="s">
        <v>162</v>
      </c>
      <c r="B381" s="94">
        <v>25615.5</v>
      </c>
      <c r="C381" s="94">
        <v>25297</v>
      </c>
      <c r="D381" s="95">
        <v>26923.5</v>
      </c>
      <c r="E381" s="95">
        <v>30590.5</v>
      </c>
      <c r="F381" s="95">
        <v>28702</v>
      </c>
      <c r="G381" s="95">
        <v>29729.5</v>
      </c>
      <c r="H381" s="95">
        <v>30677.5</v>
      </c>
      <c r="I381" s="95">
        <v>30557.25</v>
      </c>
      <c r="J381" s="95">
        <v>30519.75</v>
      </c>
      <c r="K381" s="103">
        <v>29017</v>
      </c>
      <c r="L381" s="96">
        <v>1725</v>
      </c>
      <c r="M381" s="97">
        <v>1.1480215761504341E-2</v>
      </c>
      <c r="N381" s="98">
        <f>IFERROR((K381-G381)/G381,"n/a")</f>
        <v>-2.3966094283455825E-2</v>
      </c>
      <c r="O381" s="98">
        <f>IFERROR((K381-B381)/B381,"n/a")</f>
        <v>0.1327906931350159</v>
      </c>
      <c r="P381" s="98"/>
    </row>
    <row r="382" spans="1:16" x14ac:dyDescent="0.2">
      <c r="A382" s="50" t="s">
        <v>51</v>
      </c>
      <c r="B382" s="59">
        <v>21001.5</v>
      </c>
      <c r="C382" s="59">
        <v>20990.5</v>
      </c>
      <c r="D382" s="99">
        <v>22564.5</v>
      </c>
      <c r="E382" s="99">
        <v>26627.5</v>
      </c>
      <c r="F382" s="99">
        <v>23661.5</v>
      </c>
      <c r="G382" s="99">
        <v>24532</v>
      </c>
      <c r="H382" s="99">
        <v>25325</v>
      </c>
      <c r="I382" s="99">
        <v>25280.25</v>
      </c>
      <c r="J382" s="99">
        <v>25202.25</v>
      </c>
      <c r="K382" s="104">
        <v>23497.5</v>
      </c>
      <c r="L382" s="52">
        <v>217.5</v>
      </c>
      <c r="M382" s="53">
        <v>1.6814973443938493E-3</v>
      </c>
      <c r="N382" s="54">
        <f>IFERROR((K382-G382)/G382,"n/a")</f>
        <v>-4.2169411381053318E-2</v>
      </c>
      <c r="O382" s="54">
        <f>IFERROR((K382-B382)/B382,"n/a")</f>
        <v>0.11884865366759517</v>
      </c>
      <c r="P382" s="54"/>
    </row>
    <row r="383" spans="1:16" x14ac:dyDescent="0.2">
      <c r="A383" s="7" t="s">
        <v>52</v>
      </c>
      <c r="B383" s="36">
        <v>626</v>
      </c>
      <c r="C383" s="36">
        <v>504</v>
      </c>
      <c r="D383" s="6">
        <v>584</v>
      </c>
      <c r="E383" s="6">
        <v>543</v>
      </c>
      <c r="F383" s="6">
        <v>718</v>
      </c>
      <c r="G383" s="6">
        <v>730</v>
      </c>
      <c r="H383" s="6">
        <v>619</v>
      </c>
      <c r="I383" s="6">
        <v>653</v>
      </c>
      <c r="J383" s="6">
        <v>591</v>
      </c>
      <c r="K383" s="100">
        <v>724</v>
      </c>
      <c r="L383" s="28">
        <v>1292</v>
      </c>
      <c r="M383" s="31">
        <v>0.24003715745471435</v>
      </c>
      <c r="N383" s="14">
        <f t="shared" ref="N383:N389" si="272">IFERROR((K383-G383)/G383,"n/a")</f>
        <v>-8.21917808219178E-3</v>
      </c>
      <c r="O383" s="14">
        <f t="shared" ref="O383:O389" si="273">IFERROR((K383-B383)/B383,"n/a")</f>
        <v>0.15654952076677317</v>
      </c>
      <c r="P383" s="14"/>
    </row>
    <row r="384" spans="1:16" x14ac:dyDescent="0.2">
      <c r="A384" s="50" t="s">
        <v>53</v>
      </c>
      <c r="B384" s="59">
        <v>2405</v>
      </c>
      <c r="C384" s="59">
        <v>2376</v>
      </c>
      <c r="D384" s="99">
        <v>2274</v>
      </c>
      <c r="E384" s="99">
        <v>2170</v>
      </c>
      <c r="F384" s="99">
        <v>2394</v>
      </c>
      <c r="G384" s="99">
        <v>2631</v>
      </c>
      <c r="H384" s="99">
        <v>2707</v>
      </c>
      <c r="I384" s="99">
        <v>2550</v>
      </c>
      <c r="J384" s="99">
        <v>2355.5</v>
      </c>
      <c r="K384" s="104">
        <v>2344.5</v>
      </c>
      <c r="L384" s="52">
        <v>922</v>
      </c>
      <c r="M384" s="53">
        <v>0.10900922203830693</v>
      </c>
      <c r="N384" s="54">
        <f t="shared" si="272"/>
        <v>-0.1088939566704675</v>
      </c>
      <c r="O384" s="54">
        <f t="shared" si="273"/>
        <v>-2.5155925155925157E-2</v>
      </c>
      <c r="P384" s="54"/>
    </row>
    <row r="385" spans="1:16" x14ac:dyDescent="0.2">
      <c r="A385" s="7" t="s">
        <v>54</v>
      </c>
      <c r="B385" s="36">
        <v>233</v>
      </c>
      <c r="C385" s="36">
        <v>162</v>
      </c>
      <c r="D385" s="6">
        <v>196</v>
      </c>
      <c r="E385" s="6">
        <v>144</v>
      </c>
      <c r="F385" s="6">
        <v>181</v>
      </c>
      <c r="G385" s="6">
        <v>170</v>
      </c>
      <c r="H385" s="6">
        <v>213</v>
      </c>
      <c r="I385" s="6">
        <v>196</v>
      </c>
      <c r="J385" s="6">
        <v>188</v>
      </c>
      <c r="K385" s="100">
        <v>106</v>
      </c>
      <c r="L385" s="28">
        <v>11.5</v>
      </c>
      <c r="M385" s="31">
        <v>8.4745762711864406E-3</v>
      </c>
      <c r="N385" s="14">
        <f t="shared" si="272"/>
        <v>-0.37647058823529411</v>
      </c>
      <c r="O385" s="14">
        <f t="shared" si="273"/>
        <v>-0.54506437768240346</v>
      </c>
      <c r="P385" s="14"/>
    </row>
    <row r="386" spans="1:16" x14ac:dyDescent="0.2">
      <c r="A386" s="50" t="s">
        <v>55</v>
      </c>
      <c r="B386" s="59">
        <v>306</v>
      </c>
      <c r="C386" s="59">
        <v>279</v>
      </c>
      <c r="D386" s="99">
        <v>300</v>
      </c>
      <c r="E386" s="99">
        <v>253</v>
      </c>
      <c r="F386" s="99">
        <v>342</v>
      </c>
      <c r="G386" s="99">
        <v>238</v>
      </c>
      <c r="H386" s="99">
        <v>303</v>
      </c>
      <c r="I386" s="99">
        <v>344</v>
      </c>
      <c r="J386" s="99">
        <v>272</v>
      </c>
      <c r="K386" s="104">
        <v>304</v>
      </c>
      <c r="L386" s="52">
        <v>-103</v>
      </c>
      <c r="M386" s="53">
        <v>-5.5465805061927838E-2</v>
      </c>
      <c r="N386" s="54">
        <f t="shared" si="272"/>
        <v>0.27731092436974791</v>
      </c>
      <c r="O386" s="54">
        <f t="shared" si="273"/>
        <v>-6.5359477124183009E-3</v>
      </c>
      <c r="P386" s="54"/>
    </row>
    <row r="387" spans="1:16" x14ac:dyDescent="0.2">
      <c r="A387" s="7" t="s">
        <v>56</v>
      </c>
      <c r="B387" s="36">
        <v>31</v>
      </c>
      <c r="C387" s="36">
        <v>36.5</v>
      </c>
      <c r="D387" s="6">
        <v>35</v>
      </c>
      <c r="E387" s="6">
        <v>8</v>
      </c>
      <c r="F387" s="6">
        <v>30</v>
      </c>
      <c r="G387" s="6">
        <v>30</v>
      </c>
      <c r="H387" s="6">
        <v>11</v>
      </c>
      <c r="I387" s="6">
        <v>56</v>
      </c>
      <c r="J387" s="6">
        <v>16</v>
      </c>
      <c r="K387" s="100">
        <v>0</v>
      </c>
      <c r="L387" s="28">
        <v>-331</v>
      </c>
      <c r="M387" s="31">
        <v>-0.29981884057971014</v>
      </c>
      <c r="N387" s="14">
        <f t="shared" si="272"/>
        <v>-1</v>
      </c>
      <c r="O387" s="14">
        <f t="shared" si="273"/>
        <v>-1</v>
      </c>
      <c r="P387" s="14"/>
    </row>
    <row r="388" spans="1:16" x14ac:dyDescent="0.2">
      <c r="A388" s="50" t="s">
        <v>57</v>
      </c>
      <c r="B388" s="59">
        <v>379</v>
      </c>
      <c r="C388" s="59">
        <v>364</v>
      </c>
      <c r="D388" s="99">
        <v>294</v>
      </c>
      <c r="E388" s="99">
        <v>438</v>
      </c>
      <c r="F388" s="99">
        <v>284</v>
      </c>
      <c r="G388" s="99">
        <v>340</v>
      </c>
      <c r="H388" s="99">
        <v>256</v>
      </c>
      <c r="I388" s="99">
        <v>327</v>
      </c>
      <c r="J388" s="99">
        <v>296</v>
      </c>
      <c r="K388" s="104">
        <v>281</v>
      </c>
      <c r="L388" s="52">
        <v>-260</v>
      </c>
      <c r="M388" s="53">
        <v>-0.16119032858028517</v>
      </c>
      <c r="N388" s="54">
        <f t="shared" si="272"/>
        <v>-0.17352941176470588</v>
      </c>
      <c r="O388" s="54">
        <f t="shared" si="273"/>
        <v>-0.25857519788918204</v>
      </c>
      <c r="P388" s="54"/>
    </row>
    <row r="389" spans="1:16" x14ac:dyDescent="0.2">
      <c r="A389" s="7" t="s">
        <v>58</v>
      </c>
      <c r="B389" s="36">
        <v>634</v>
      </c>
      <c r="C389" s="36">
        <v>585</v>
      </c>
      <c r="D389" s="6">
        <v>676</v>
      </c>
      <c r="E389" s="6">
        <v>407</v>
      </c>
      <c r="F389" s="6">
        <v>1091.5</v>
      </c>
      <c r="G389" s="6">
        <v>1058.5</v>
      </c>
      <c r="H389" s="6">
        <v>1243.5</v>
      </c>
      <c r="I389" s="6">
        <v>1151</v>
      </c>
      <c r="J389" s="6">
        <v>1599</v>
      </c>
      <c r="K389" s="100">
        <v>1760</v>
      </c>
      <c r="L389" s="28">
        <v>-24</v>
      </c>
      <c r="M389" s="31">
        <v>-2.10896309314587E-2</v>
      </c>
      <c r="N389" s="14">
        <f t="shared" si="272"/>
        <v>0.66273027869626833</v>
      </c>
      <c r="O389" s="14">
        <f t="shared" si="273"/>
        <v>1.77602523659306</v>
      </c>
      <c r="P389" s="14"/>
    </row>
    <row r="390" spans="1:16" x14ac:dyDescent="0.2">
      <c r="B390" s="8">
        <f>SUM(B391:B398)</f>
        <v>0.99999999999999989</v>
      </c>
      <c r="C390" s="8">
        <f t="shared" ref="C390:K390" si="274">SUM(C391:C398)</f>
        <v>1</v>
      </c>
      <c r="D390" s="8">
        <f t="shared" si="274"/>
        <v>1</v>
      </c>
      <c r="E390" s="8">
        <f t="shared" si="274"/>
        <v>1</v>
      </c>
      <c r="F390" s="8">
        <f t="shared" si="274"/>
        <v>1</v>
      </c>
      <c r="G390" s="8">
        <f t="shared" si="274"/>
        <v>1</v>
      </c>
      <c r="H390" s="8">
        <f t="shared" si="274"/>
        <v>1</v>
      </c>
      <c r="I390" s="8">
        <f t="shared" si="274"/>
        <v>1</v>
      </c>
      <c r="J390" s="8">
        <f t="shared" si="274"/>
        <v>0.99999999999999989</v>
      </c>
      <c r="K390" s="8">
        <f t="shared" si="274"/>
        <v>1</v>
      </c>
      <c r="L390" s="23" t="s">
        <v>48</v>
      </c>
      <c r="M390" s="32"/>
      <c r="N390" s="17"/>
      <c r="O390" s="17"/>
      <c r="P390" s="16"/>
    </row>
    <row r="391" spans="1:16" x14ac:dyDescent="0.2">
      <c r="A391" s="50" t="s">
        <v>51</v>
      </c>
      <c r="B391" s="55">
        <f>B382/$B$381</f>
        <v>0.81987468524916551</v>
      </c>
      <c r="C391" s="55">
        <f>C382/$C$381</f>
        <v>0.82976242242163101</v>
      </c>
      <c r="D391" s="55">
        <f>D382/$D$381</f>
        <v>0.83809682990695855</v>
      </c>
      <c r="E391" s="55">
        <f>E382/$E$381</f>
        <v>0.87044997629983167</v>
      </c>
      <c r="F391" s="55">
        <f>F382/$F$381</f>
        <v>0.82438506027454528</v>
      </c>
      <c r="G391" s="55">
        <f>G382/$G$381</f>
        <v>0.8251736490691064</v>
      </c>
      <c r="H391" s="55">
        <f>H382/$H$381</f>
        <v>0.82552359220927385</v>
      </c>
      <c r="I391" s="55">
        <f>I382/$I$381</f>
        <v>0.8273077583879439</v>
      </c>
      <c r="J391" s="55">
        <f>J382/$J$381</f>
        <v>0.825768559703143</v>
      </c>
      <c r="K391" s="105">
        <f>K382/$K$381</f>
        <v>0.80978391977116859</v>
      </c>
      <c r="L391" s="52"/>
      <c r="M391" s="53">
        <v>-8.3394212433246517E-3</v>
      </c>
      <c r="N391" s="54">
        <f>IFERROR((K391-G391)/G391,"n/a")</f>
        <v>-1.8650291748045084E-2</v>
      </c>
      <c r="O391" s="54">
        <f>IFERROR((K391-B391)/B391,"n/a")</f>
        <v>-1.2307692455378433E-2</v>
      </c>
      <c r="P391" s="54"/>
    </row>
    <row r="392" spans="1:16" x14ac:dyDescent="0.2">
      <c r="A392" s="7" t="s">
        <v>52</v>
      </c>
      <c r="B392" s="9">
        <f t="shared" ref="B392:B398" si="275">B383/$B$381</f>
        <v>2.4438328355878277E-2</v>
      </c>
      <c r="C392" s="9">
        <f t="shared" ref="C392:C398" si="276">C383/$C$381</f>
        <v>1.9923311064553108E-2</v>
      </c>
      <c r="D392" s="9">
        <f t="shared" ref="D392:D398" si="277">D383/$D$381</f>
        <v>2.1691087711478818E-2</v>
      </c>
      <c r="E392" s="9">
        <f t="shared" ref="E392:E398" si="278">E383/$E$381</f>
        <v>1.7750608849152513E-2</v>
      </c>
      <c r="F392" s="9">
        <f t="shared" ref="F392:F398" si="279">F383/$F$381</f>
        <v>2.501567834994077E-2</v>
      </c>
      <c r="G392" s="9">
        <f t="shared" ref="G392:G398" si="280">G383/$G$381</f>
        <v>2.4554735195681056E-2</v>
      </c>
      <c r="H392" s="9">
        <f t="shared" ref="H392:H398" si="281">H383/$H$381</f>
        <v>2.0177654632874256E-2</v>
      </c>
      <c r="I392" s="9">
        <f t="shared" ref="I392:I398" si="282">I383/$I$381</f>
        <v>2.1369724042575821E-2</v>
      </c>
      <c r="J392" s="9">
        <f t="shared" ref="J392:J398" si="283">J383/$J$381</f>
        <v>1.9364509866561817E-2</v>
      </c>
      <c r="K392" s="44">
        <f t="shared" ref="K392:K398" si="284">K383/$K$381</f>
        <v>2.4950890857083779E-2</v>
      </c>
      <c r="L392" s="28"/>
      <c r="M392" s="31">
        <v>8.0943506279543692E-3</v>
      </c>
      <c r="N392" s="14">
        <f t="shared" ref="N392:N398" si="285">IFERROR((K392-G392)/G392,"n/a")</f>
        <v>1.6133574980372951E-2</v>
      </c>
      <c r="O392" s="14">
        <f t="shared" ref="O392:O398" si="286">IFERROR((K392-B392)/B392,"n/a")</f>
        <v>2.0973713657555165E-2</v>
      </c>
      <c r="P392" s="14"/>
    </row>
    <row r="393" spans="1:16" x14ac:dyDescent="0.2">
      <c r="A393" s="50" t="s">
        <v>53</v>
      </c>
      <c r="B393" s="55">
        <f t="shared" si="275"/>
        <v>9.388846596787101E-2</v>
      </c>
      <c r="C393" s="55">
        <f t="shared" si="276"/>
        <v>9.3924180732893228E-2</v>
      </c>
      <c r="D393" s="55">
        <f t="shared" si="277"/>
        <v>8.446152989024458E-2</v>
      </c>
      <c r="E393" s="55">
        <f t="shared" si="278"/>
        <v>7.0937055621843381E-2</v>
      </c>
      <c r="F393" s="55">
        <f t="shared" si="279"/>
        <v>8.3408821684900006E-2</v>
      </c>
      <c r="G393" s="55">
        <f t="shared" si="280"/>
        <v>8.8497956575118983E-2</v>
      </c>
      <c r="H393" s="55">
        <f t="shared" si="281"/>
        <v>8.824056719093798E-2</v>
      </c>
      <c r="I393" s="55">
        <f t="shared" si="282"/>
        <v>8.34499177772869E-2</v>
      </c>
      <c r="J393" s="55">
        <f t="shared" si="283"/>
        <v>7.7179531287117353E-2</v>
      </c>
      <c r="K393" s="105">
        <f t="shared" si="284"/>
        <v>8.0797463555846577E-2</v>
      </c>
      <c r="L393" s="52"/>
      <c r="M393" s="53">
        <v>5.427565065215606E-3</v>
      </c>
      <c r="N393" s="54">
        <f t="shared" si="285"/>
        <v>-8.7013229652778037E-2</v>
      </c>
      <c r="O393" s="54">
        <f t="shared" si="286"/>
        <v>-0.1394314229876141</v>
      </c>
      <c r="P393" s="54"/>
    </row>
    <row r="394" spans="1:16" x14ac:dyDescent="0.2">
      <c r="A394" s="7" t="s">
        <v>54</v>
      </c>
      <c r="B394" s="9">
        <f t="shared" si="275"/>
        <v>9.0960551228748219E-3</v>
      </c>
      <c r="C394" s="9">
        <f t="shared" si="276"/>
        <v>6.4039214136063565E-3</v>
      </c>
      <c r="D394" s="9">
        <f t="shared" si="277"/>
        <v>7.2798856017976862E-3</v>
      </c>
      <c r="E394" s="9">
        <f t="shared" si="278"/>
        <v>4.7073437832006668E-3</v>
      </c>
      <c r="F394" s="9">
        <f t="shared" si="279"/>
        <v>6.3061807539544282E-3</v>
      </c>
      <c r="G394" s="9">
        <f t="shared" si="280"/>
        <v>5.7182260044736713E-3</v>
      </c>
      <c r="H394" s="9">
        <f t="shared" si="281"/>
        <v>6.9431994132507537E-3</v>
      </c>
      <c r="I394" s="9">
        <f t="shared" si="282"/>
        <v>6.414189758567934E-3</v>
      </c>
      <c r="J394" s="9">
        <f t="shared" si="283"/>
        <v>6.1599456089908994E-3</v>
      </c>
      <c r="K394" s="44">
        <f t="shared" si="284"/>
        <v>3.6530309818382329E-3</v>
      </c>
      <c r="L394" s="28"/>
      <c r="M394" s="31">
        <v>-2.6836155163958639E-5</v>
      </c>
      <c r="N394" s="14">
        <f t="shared" si="285"/>
        <v>-0.36116009073788391</v>
      </c>
      <c r="O394" s="14">
        <f t="shared" si="286"/>
        <v>-0.59839392654387447</v>
      </c>
      <c r="P394" s="14"/>
    </row>
    <row r="395" spans="1:16" x14ac:dyDescent="0.2">
      <c r="A395" s="50" t="s">
        <v>55</v>
      </c>
      <c r="B395" s="55">
        <f t="shared" si="275"/>
        <v>1.1945892135621011E-2</v>
      </c>
      <c r="C395" s="55">
        <f t="shared" si="276"/>
        <v>1.1028975767877614E-2</v>
      </c>
      <c r="D395" s="55">
        <f t="shared" si="277"/>
        <v>1.1142682043567886E-2</v>
      </c>
      <c r="E395" s="55">
        <f t="shared" si="278"/>
        <v>8.2705415079845045E-3</v>
      </c>
      <c r="F395" s="55">
        <f t="shared" si="279"/>
        <v>1.1915545954985715E-2</v>
      </c>
      <c r="G395" s="55">
        <f t="shared" si="280"/>
        <v>8.0055164062631402E-3</v>
      </c>
      <c r="H395" s="55">
        <f t="shared" si="281"/>
        <v>9.8769456442017768E-3</v>
      </c>
      <c r="I395" s="55">
        <f t="shared" si="282"/>
        <v>1.1257557535445762E-2</v>
      </c>
      <c r="J395" s="55">
        <f t="shared" si="283"/>
        <v>8.9122617321570462E-3</v>
      </c>
      <c r="K395" s="105">
        <f t="shared" si="284"/>
        <v>1.0476617155460593E-2</v>
      </c>
      <c r="L395" s="52"/>
      <c r="M395" s="53">
        <v>-8.1797537672914124E-4</v>
      </c>
      <c r="N395" s="54">
        <f t="shared" si="285"/>
        <v>0.30867474673641032</v>
      </c>
      <c r="O395" s="54">
        <f t="shared" si="286"/>
        <v>-0.12299416096176202</v>
      </c>
      <c r="P395" s="54"/>
    </row>
    <row r="396" spans="1:16" x14ac:dyDescent="0.2">
      <c r="A396" s="7" t="s">
        <v>56</v>
      </c>
      <c r="B396" s="9">
        <f t="shared" si="275"/>
        <v>1.2102047588374227E-3</v>
      </c>
      <c r="C396" s="9">
        <f t="shared" si="276"/>
        <v>1.4428588370162469E-3</v>
      </c>
      <c r="D396" s="9">
        <f t="shared" si="277"/>
        <v>1.2999795717495868E-3</v>
      </c>
      <c r="E396" s="9">
        <f t="shared" si="278"/>
        <v>2.6151909906670372E-4</v>
      </c>
      <c r="F396" s="9">
        <f t="shared" si="279"/>
        <v>1.0452233293847119E-3</v>
      </c>
      <c r="G396" s="9">
        <f t="shared" si="280"/>
        <v>1.0090987066718243E-3</v>
      </c>
      <c r="H396" s="9">
        <f t="shared" si="281"/>
        <v>3.5856898378290277E-4</v>
      </c>
      <c r="I396" s="9">
        <f t="shared" si="282"/>
        <v>1.8326256453051241E-3</v>
      </c>
      <c r="J396" s="9">
        <f t="shared" si="283"/>
        <v>5.2425069012688509E-4</v>
      </c>
      <c r="K396" s="44">
        <f t="shared" si="284"/>
        <v>0</v>
      </c>
      <c r="L396" s="28"/>
      <c r="M396" s="31">
        <v>-2.2612596643760722E-3</v>
      </c>
      <c r="N396" s="14">
        <f t="shared" si="285"/>
        <v>-1</v>
      </c>
      <c r="O396" s="14">
        <f t="shared" si="286"/>
        <v>-1</v>
      </c>
      <c r="P396" s="14"/>
    </row>
    <row r="397" spans="1:16" x14ac:dyDescent="0.2">
      <c r="A397" s="50" t="s">
        <v>57</v>
      </c>
      <c r="B397" s="55">
        <f t="shared" si="275"/>
        <v>1.4795729148367199E-2</v>
      </c>
      <c r="C397" s="55">
        <f t="shared" si="276"/>
        <v>1.4389057991066134E-2</v>
      </c>
      <c r="D397" s="55">
        <f t="shared" si="277"/>
        <v>1.0919828402696528E-2</v>
      </c>
      <c r="E397" s="55">
        <f t="shared" si="278"/>
        <v>1.4318170673902028E-2</v>
      </c>
      <c r="F397" s="55">
        <f t="shared" si="279"/>
        <v>9.8947808515086055E-3</v>
      </c>
      <c r="G397" s="55">
        <f t="shared" si="280"/>
        <v>1.1436452008947343E-2</v>
      </c>
      <c r="H397" s="55">
        <f t="shared" si="281"/>
        <v>8.3448781680384651E-3</v>
      </c>
      <c r="I397" s="55">
        <f t="shared" si="282"/>
        <v>1.070122475026385E-2</v>
      </c>
      <c r="J397" s="55">
        <f t="shared" si="283"/>
        <v>9.6986377673473727E-3</v>
      </c>
      <c r="K397" s="105">
        <f t="shared" si="284"/>
        <v>9.6839783575145607E-3</v>
      </c>
      <c r="L397" s="52"/>
      <c r="M397" s="53">
        <v>-1.832551481070685E-3</v>
      </c>
      <c r="N397" s="54">
        <f t="shared" si="285"/>
        <v>-0.15323578064785554</v>
      </c>
      <c r="O397" s="54">
        <f t="shared" si="286"/>
        <v>-0.34548826486302314</v>
      </c>
      <c r="P397" s="54"/>
    </row>
    <row r="398" spans="1:16" x14ac:dyDescent="0.2">
      <c r="A398" s="7" t="s">
        <v>58</v>
      </c>
      <c r="B398" s="9">
        <f t="shared" si="275"/>
        <v>2.4750639261384707E-2</v>
      </c>
      <c r="C398" s="9">
        <f t="shared" si="276"/>
        <v>2.3125271771356287E-2</v>
      </c>
      <c r="D398" s="9">
        <f t="shared" si="277"/>
        <v>2.5108176871506304E-2</v>
      </c>
      <c r="E398" s="9">
        <f t="shared" si="278"/>
        <v>1.3304784165018551E-2</v>
      </c>
      <c r="F398" s="9">
        <f t="shared" si="279"/>
        <v>3.8028708800780436E-2</v>
      </c>
      <c r="G398" s="9">
        <f t="shared" si="280"/>
        <v>3.5604366033737532E-2</v>
      </c>
      <c r="H398" s="9">
        <f t="shared" si="281"/>
        <v>4.0534593757639965E-2</v>
      </c>
      <c r="I398" s="9">
        <f t="shared" si="282"/>
        <v>3.7667002102610675E-2</v>
      </c>
      <c r="J398" s="9">
        <f t="shared" si="283"/>
        <v>5.2392303344555573E-2</v>
      </c>
      <c r="K398" s="44">
        <f t="shared" si="284"/>
        <v>6.0654099321087639E-2</v>
      </c>
      <c r="L398" s="38"/>
      <c r="M398" s="31">
        <v>-2.4387177250551496E-4</v>
      </c>
      <c r="N398" s="14">
        <f t="shared" si="285"/>
        <v>0.70355790814008035</v>
      </c>
      <c r="O398" s="14">
        <f t="shared" si="286"/>
        <v>1.4506073835320514</v>
      </c>
      <c r="P398" s="14"/>
    </row>
    <row r="399" spans="1:16" x14ac:dyDescent="0.2">
      <c r="A399" s="10" t="s">
        <v>149</v>
      </c>
      <c r="K399" s="117"/>
    </row>
    <row r="400" spans="1:16" x14ac:dyDescent="0.2">
      <c r="A400" s="7"/>
      <c r="K400" s="117"/>
    </row>
    <row r="401" spans="1:16" ht="18" x14ac:dyDescent="0.25">
      <c r="A401" s="1" t="s">
        <v>65</v>
      </c>
      <c r="B401" s="1"/>
      <c r="K401" s="117"/>
    </row>
    <row r="402" spans="1:16" x14ac:dyDescent="0.2">
      <c r="A402" s="2"/>
      <c r="B402" s="3" t="s">
        <v>147</v>
      </c>
      <c r="C402" s="3"/>
      <c r="D402" s="3"/>
      <c r="E402" s="3"/>
      <c r="F402" s="3"/>
      <c r="G402" s="3"/>
      <c r="H402" s="3"/>
      <c r="I402" s="3"/>
      <c r="J402" s="3"/>
      <c r="K402" s="3"/>
      <c r="L402" s="90" t="s">
        <v>151</v>
      </c>
      <c r="M402" s="91" t="s">
        <v>152</v>
      </c>
      <c r="N402" s="3" t="s">
        <v>142</v>
      </c>
      <c r="O402" s="3"/>
      <c r="P402" s="3" t="s">
        <v>160</v>
      </c>
    </row>
    <row r="403" spans="1:16" x14ac:dyDescent="0.2">
      <c r="A403" s="4" t="s">
        <v>0</v>
      </c>
      <c r="B403" s="4">
        <v>2017</v>
      </c>
      <c r="C403" s="92">
        <f>C$4</f>
        <v>2018</v>
      </c>
      <c r="D403" s="92">
        <f>D$4</f>
        <v>2019</v>
      </c>
      <c r="E403" s="92">
        <f>E$4</f>
        <v>2020</v>
      </c>
      <c r="F403" s="48" t="str">
        <f>F$4</f>
        <v>2021^</v>
      </c>
      <c r="G403" s="48">
        <f t="shared" ref="G403:K403" si="287">G$4</f>
        <v>2022</v>
      </c>
      <c r="H403" s="48">
        <f t="shared" si="287"/>
        <v>2023</v>
      </c>
      <c r="I403" s="48">
        <f t="shared" si="287"/>
        <v>2024</v>
      </c>
      <c r="J403" s="48">
        <f t="shared" si="287"/>
        <v>2025</v>
      </c>
      <c r="K403" s="48">
        <f t="shared" si="287"/>
        <v>2026</v>
      </c>
      <c r="L403" s="89" t="s">
        <v>141</v>
      </c>
      <c r="M403" s="89"/>
      <c r="N403" s="27" t="s">
        <v>143</v>
      </c>
      <c r="O403" s="27" t="s">
        <v>144</v>
      </c>
      <c r="P403" s="27" t="s">
        <v>161</v>
      </c>
    </row>
    <row r="404" spans="1:16" x14ac:dyDescent="0.2">
      <c r="A404" s="5" t="s">
        <v>50</v>
      </c>
      <c r="B404" s="94">
        <v>816</v>
      </c>
      <c r="C404" s="94">
        <v>789</v>
      </c>
      <c r="D404" s="94">
        <v>834</v>
      </c>
      <c r="E404" s="94">
        <v>756</v>
      </c>
      <c r="F404" s="95">
        <v>828</v>
      </c>
      <c r="G404" s="95">
        <v>847</v>
      </c>
      <c r="H404" s="95">
        <v>872</v>
      </c>
      <c r="I404" s="95">
        <v>846</v>
      </c>
      <c r="J404" s="95">
        <v>810</v>
      </c>
      <c r="K404" s="95">
        <v>701</v>
      </c>
      <c r="L404" s="96">
        <f t="shared" ref="L404" si="288">K404-J404</f>
        <v>-109</v>
      </c>
      <c r="M404" s="97">
        <f t="shared" ref="M404" si="289">IFERROR((K404-J404)/J404,"n/a")</f>
        <v>-0.13456790123456791</v>
      </c>
      <c r="N404" s="98">
        <f>IFERROR((K404-G404)/G404,"n/a")</f>
        <v>-0.17237308146399055</v>
      </c>
      <c r="O404" s="98">
        <f>IFERROR((K404-B404)/B404,"n/a")</f>
        <v>-0.14093137254901961</v>
      </c>
      <c r="P404" s="98"/>
    </row>
    <row r="405" spans="1:16" x14ac:dyDescent="0.2">
      <c r="A405" s="50" t="s">
        <v>137</v>
      </c>
      <c r="B405" s="59">
        <v>440</v>
      </c>
      <c r="C405" s="59">
        <v>390</v>
      </c>
      <c r="D405" s="59">
        <v>347</v>
      </c>
      <c r="E405" s="59">
        <v>446</v>
      </c>
      <c r="F405" s="99">
        <v>0</v>
      </c>
      <c r="G405" s="99">
        <v>158</v>
      </c>
      <c r="H405" s="99">
        <v>204</v>
      </c>
      <c r="I405" s="99">
        <v>179</v>
      </c>
      <c r="J405" s="99">
        <v>165</v>
      </c>
      <c r="K405" s="99">
        <v>102</v>
      </c>
      <c r="L405" s="52">
        <f>K405-J405</f>
        <v>-63</v>
      </c>
      <c r="M405" s="53">
        <f>IFERROR((K405-J405)/J405,"n/a")</f>
        <v>-0.38181818181818183</v>
      </c>
      <c r="N405" s="54">
        <f>IFERROR((K405-G405)/G405,"n/a")</f>
        <v>-0.35443037974683544</v>
      </c>
      <c r="O405" s="54">
        <f>IFERROR((K405-B405)/B405,"n/a")</f>
        <v>-0.76818181818181819</v>
      </c>
      <c r="P405" s="54"/>
    </row>
    <row r="406" spans="1:16" x14ac:dyDescent="0.2">
      <c r="A406" s="7" t="s">
        <v>103</v>
      </c>
      <c r="B406" s="36">
        <v>144</v>
      </c>
      <c r="C406" s="36">
        <v>183</v>
      </c>
      <c r="D406" s="36">
        <v>256</v>
      </c>
      <c r="E406" s="36">
        <v>294</v>
      </c>
      <c r="F406" s="6">
        <v>361</v>
      </c>
      <c r="G406" s="6">
        <v>369</v>
      </c>
      <c r="H406" s="6">
        <v>361</v>
      </c>
      <c r="I406" s="6">
        <v>377</v>
      </c>
      <c r="J406" s="6">
        <v>351</v>
      </c>
      <c r="K406" s="6">
        <v>341</v>
      </c>
      <c r="L406" s="28">
        <f>K406-J406</f>
        <v>-10</v>
      </c>
      <c r="M406" s="31">
        <f>IFERROR((K406-J406)/J406,"n/a")</f>
        <v>-2.8490028490028491E-2</v>
      </c>
      <c r="N406" s="14">
        <f t="shared" ref="N406:N407" si="290">IFERROR((K406-G406)/G406,"n/a")</f>
        <v>-7.5880758807588072E-2</v>
      </c>
      <c r="O406" s="14">
        <f t="shared" ref="O406:O407" si="291">IFERROR((K406-B406)/B406,"n/a")</f>
        <v>1.3680555555555556</v>
      </c>
      <c r="P406" s="14"/>
    </row>
    <row r="407" spans="1:16" x14ac:dyDescent="0.2">
      <c r="A407" s="50" t="s">
        <v>136</v>
      </c>
      <c r="B407" s="59">
        <v>232</v>
      </c>
      <c r="C407" s="59">
        <v>216</v>
      </c>
      <c r="D407" s="59">
        <v>231</v>
      </c>
      <c r="E407" s="59">
        <v>16</v>
      </c>
      <c r="F407" s="99">
        <v>467</v>
      </c>
      <c r="G407" s="99">
        <v>320</v>
      </c>
      <c r="H407" s="99">
        <v>307</v>
      </c>
      <c r="I407" s="99">
        <v>290</v>
      </c>
      <c r="J407" s="99">
        <v>294</v>
      </c>
      <c r="K407" s="99">
        <v>258</v>
      </c>
      <c r="L407" s="52">
        <f>K407-J407</f>
        <v>-36</v>
      </c>
      <c r="M407" s="53">
        <f>IFERROR((K407-J407)/J407,"n/a")</f>
        <v>-0.12244897959183673</v>
      </c>
      <c r="N407" s="54">
        <f t="shared" si="290"/>
        <v>-0.19375000000000001</v>
      </c>
      <c r="O407" s="54">
        <f t="shared" si="291"/>
        <v>0.11206896551724138</v>
      </c>
      <c r="P407" s="54"/>
    </row>
    <row r="408" spans="1:16" x14ac:dyDescent="0.2">
      <c r="A408" s="7"/>
      <c r="B408" s="8">
        <f>SUM(B409:B411)</f>
        <v>1</v>
      </c>
      <c r="C408" s="8">
        <f>SUM(C409:C411)</f>
        <v>1</v>
      </c>
      <c r="D408" s="8">
        <f>SUM(D409:D411)</f>
        <v>1</v>
      </c>
      <c r="E408" s="8">
        <f>SUM(E409:E411)</f>
        <v>1</v>
      </c>
      <c r="F408" s="8">
        <f>SUM(F409:F411)</f>
        <v>1</v>
      </c>
      <c r="G408" s="8">
        <f t="shared" ref="G408:K408" si="292">SUM(G409:G411)</f>
        <v>1</v>
      </c>
      <c r="H408" s="8">
        <f t="shared" si="292"/>
        <v>1</v>
      </c>
      <c r="I408" s="8">
        <f t="shared" si="292"/>
        <v>1</v>
      </c>
      <c r="J408" s="8">
        <f t="shared" si="292"/>
        <v>1</v>
      </c>
      <c r="K408" s="8">
        <f t="shared" si="292"/>
        <v>1</v>
      </c>
      <c r="L408" s="23" t="s">
        <v>48</v>
      </c>
      <c r="M408" s="32"/>
      <c r="N408" s="17"/>
      <c r="O408" s="17"/>
      <c r="P408" s="16"/>
    </row>
    <row r="409" spans="1:16" x14ac:dyDescent="0.2">
      <c r="A409" s="50" t="s">
        <v>137</v>
      </c>
      <c r="B409" s="106">
        <f>B405/$B$404</f>
        <v>0.53921568627450978</v>
      </c>
      <c r="C409" s="106">
        <f>C405/$C$404</f>
        <v>0.49429657794676807</v>
      </c>
      <c r="D409" s="106">
        <f>D405/$D$404</f>
        <v>0.41606714628297364</v>
      </c>
      <c r="E409" s="106">
        <f>E405/$E$404</f>
        <v>0.58994708994709</v>
      </c>
      <c r="F409" s="106">
        <f>F405/$F$404</f>
        <v>0</v>
      </c>
      <c r="G409" s="106">
        <f>G405/$G$404</f>
        <v>0.18654073199527746</v>
      </c>
      <c r="H409" s="106">
        <f>H405/$H$404</f>
        <v>0.23394495412844038</v>
      </c>
      <c r="I409" s="106">
        <f>I405/$I$404</f>
        <v>0.2115839243498818</v>
      </c>
      <c r="J409" s="106">
        <f>J405/$J$404</f>
        <v>0.20370370370370369</v>
      </c>
      <c r="K409" s="106">
        <f>K405/$K$404</f>
        <v>0.14550641940085593</v>
      </c>
      <c r="L409" s="52"/>
      <c r="M409" s="53">
        <f t="shared" ref="M409:M411" si="293">IFERROR((K409-J409),"n/a")</f>
        <v>-5.8197284302847763E-2</v>
      </c>
      <c r="N409" s="54">
        <f>IFERROR((K409-G409),"n/a")</f>
        <v>-4.1034312594421529E-2</v>
      </c>
      <c r="O409" s="54">
        <f>IFERROR((K409-B409),"n/a")</f>
        <v>-0.39370926687365382</v>
      </c>
      <c r="P409" s="54"/>
    </row>
    <row r="410" spans="1:16" x14ac:dyDescent="0.2">
      <c r="A410" s="7" t="s">
        <v>103</v>
      </c>
      <c r="B410" s="8">
        <f t="shared" ref="B410:B411" si="294">B406/$B$404</f>
        <v>0.17647058823529413</v>
      </c>
      <c r="C410" s="8">
        <f t="shared" ref="C410:C411" si="295">C406/$C$404</f>
        <v>0.23193916349809887</v>
      </c>
      <c r="D410" s="8">
        <f t="shared" ref="D410:D411" si="296">D406/$D$404</f>
        <v>0.30695443645083931</v>
      </c>
      <c r="E410" s="8">
        <f t="shared" ref="E410:E411" si="297">E406/$E$404</f>
        <v>0.3888888888888889</v>
      </c>
      <c r="F410" s="8">
        <f t="shared" ref="F410:F411" si="298">F406/$F$404</f>
        <v>0.4359903381642512</v>
      </c>
      <c r="G410" s="8">
        <f t="shared" ref="G410:G411" si="299">G406/$G$404</f>
        <v>0.43565525383707204</v>
      </c>
      <c r="H410" s="8">
        <f t="shared" ref="H410:H411" si="300">H406/$H$404</f>
        <v>0.41399082568807338</v>
      </c>
      <c r="I410" s="8">
        <f t="shared" ref="I410:I411" si="301">I406/$I$404</f>
        <v>0.44562647754137114</v>
      </c>
      <c r="J410" s="8">
        <f t="shared" ref="J410:J411" si="302">J406/$J$404</f>
        <v>0.43333333333333335</v>
      </c>
      <c r="K410" s="8">
        <f t="shared" ref="K410:K411" si="303">K406/$K$404</f>
        <v>0.48644793152639088</v>
      </c>
      <c r="L410" s="28"/>
      <c r="M410" s="31">
        <f t="shared" si="293"/>
        <v>5.3114598193057527E-2</v>
      </c>
      <c r="N410" s="14">
        <f t="shared" ref="N410:N411" si="304">IFERROR((K410-G410),"n/a")</f>
        <v>5.0792677689318833E-2</v>
      </c>
      <c r="O410" s="14">
        <f t="shared" ref="O410:O411" si="305">IFERROR((K410-B410),"n/a")</f>
        <v>0.30997734329109672</v>
      </c>
      <c r="P410" s="14"/>
    </row>
    <row r="411" spans="1:16" x14ac:dyDescent="0.2">
      <c r="A411" s="50" t="s">
        <v>136</v>
      </c>
      <c r="B411" s="106">
        <f t="shared" si="294"/>
        <v>0.28431372549019607</v>
      </c>
      <c r="C411" s="106">
        <f t="shared" si="295"/>
        <v>0.27376425855513309</v>
      </c>
      <c r="D411" s="106">
        <f t="shared" si="296"/>
        <v>0.27697841726618705</v>
      </c>
      <c r="E411" s="106">
        <f t="shared" si="297"/>
        <v>2.1164021164021163E-2</v>
      </c>
      <c r="F411" s="106">
        <f t="shared" si="298"/>
        <v>0.56400966183574874</v>
      </c>
      <c r="G411" s="106">
        <f t="shared" si="299"/>
        <v>0.37780401416765053</v>
      </c>
      <c r="H411" s="106">
        <f t="shared" si="300"/>
        <v>0.35206422018348627</v>
      </c>
      <c r="I411" s="106">
        <f t="shared" si="301"/>
        <v>0.34278959810874704</v>
      </c>
      <c r="J411" s="106">
        <f t="shared" si="302"/>
        <v>0.36296296296296299</v>
      </c>
      <c r="K411" s="106">
        <f t="shared" si="303"/>
        <v>0.36804564907275322</v>
      </c>
      <c r="L411" s="107"/>
      <c r="M411" s="53">
        <f t="shared" si="293"/>
        <v>5.0826861097902354E-3</v>
      </c>
      <c r="N411" s="54">
        <f t="shared" si="304"/>
        <v>-9.7583650948973033E-3</v>
      </c>
      <c r="O411" s="54">
        <f t="shared" si="305"/>
        <v>8.3731923582557155E-2</v>
      </c>
      <c r="P411" s="54"/>
    </row>
    <row r="412" spans="1:16" x14ac:dyDescent="0.2">
      <c r="A412" s="10" t="s">
        <v>149</v>
      </c>
    </row>
    <row r="413" spans="1:16" x14ac:dyDescent="0.2">
      <c r="A413" s="7"/>
      <c r="B413" s="7"/>
    </row>
    <row r="414" spans="1:16" x14ac:dyDescent="0.2">
      <c r="A414" s="2"/>
      <c r="B414" s="2"/>
      <c r="C414" s="3" t="s">
        <v>182</v>
      </c>
      <c r="D414" s="3"/>
      <c r="E414" s="3"/>
      <c r="F414" s="3"/>
      <c r="G414" s="3"/>
      <c r="H414" s="3"/>
      <c r="I414" s="3"/>
      <c r="J414" s="3"/>
      <c r="K414" s="3"/>
    </row>
    <row r="415" spans="1:16" x14ac:dyDescent="0.2">
      <c r="A415" s="2"/>
      <c r="B415" s="3" t="s">
        <v>147</v>
      </c>
      <c r="C415" s="3"/>
      <c r="D415" s="3"/>
      <c r="E415" s="3"/>
      <c r="F415" s="3"/>
      <c r="G415" s="3"/>
      <c r="H415" s="3"/>
      <c r="I415" s="3"/>
      <c r="J415" s="3"/>
      <c r="K415" s="3"/>
      <c r="L415" s="90" t="s">
        <v>151</v>
      </c>
      <c r="M415" s="91" t="s">
        <v>152</v>
      </c>
      <c r="N415" s="3" t="s">
        <v>142</v>
      </c>
      <c r="O415" s="3"/>
      <c r="P415" s="3" t="s">
        <v>160</v>
      </c>
    </row>
    <row r="416" spans="1:16" x14ac:dyDescent="0.2">
      <c r="A416" s="4" t="s">
        <v>0</v>
      </c>
      <c r="B416" s="4">
        <v>2017</v>
      </c>
      <c r="C416" s="92">
        <f>C$4</f>
        <v>2018</v>
      </c>
      <c r="D416" s="92">
        <f t="shared" ref="D416:E416" si="306">D$4</f>
        <v>2019</v>
      </c>
      <c r="E416" s="92">
        <f t="shared" si="306"/>
        <v>2020</v>
      </c>
      <c r="F416" s="48" t="str">
        <f>F$4</f>
        <v>2021^</v>
      </c>
      <c r="G416" s="92">
        <f t="shared" ref="G416:K416" si="307">G$4</f>
        <v>2022</v>
      </c>
      <c r="H416" s="92">
        <f t="shared" si="307"/>
        <v>2023</v>
      </c>
      <c r="I416" s="48">
        <f t="shared" si="307"/>
        <v>2024</v>
      </c>
      <c r="J416" s="92">
        <f t="shared" si="307"/>
        <v>2025</v>
      </c>
      <c r="K416" s="48">
        <f t="shared" si="307"/>
        <v>2026</v>
      </c>
      <c r="L416" s="89" t="s">
        <v>141</v>
      </c>
      <c r="M416" s="89"/>
      <c r="N416" s="27" t="s">
        <v>143</v>
      </c>
      <c r="O416" s="27" t="s">
        <v>144</v>
      </c>
      <c r="P416" s="27" t="s">
        <v>161</v>
      </c>
    </row>
    <row r="417" spans="1:16" x14ac:dyDescent="0.2">
      <c r="A417" s="5" t="s">
        <v>50</v>
      </c>
      <c r="B417" s="94">
        <v>25615.5</v>
      </c>
      <c r="C417" s="94">
        <v>25297</v>
      </c>
      <c r="D417" s="94">
        <v>26923.5</v>
      </c>
      <c r="E417" s="94">
        <v>30590.5</v>
      </c>
      <c r="F417" s="95">
        <v>28702</v>
      </c>
      <c r="G417" s="95">
        <v>29729.5</v>
      </c>
      <c r="H417" s="95">
        <v>30677.5</v>
      </c>
      <c r="I417" s="95">
        <v>30557.25</v>
      </c>
      <c r="J417" s="95">
        <v>30519.75</v>
      </c>
      <c r="K417" s="95">
        <v>29017</v>
      </c>
      <c r="L417" s="96">
        <f t="shared" ref="L417" si="308">K417-J417</f>
        <v>-1502.75</v>
      </c>
      <c r="M417" s="97">
        <f t="shared" ref="M417" si="309">IFERROR((K417-J417)/J417,"n/a")</f>
        <v>-4.9238607786761035E-2</v>
      </c>
      <c r="N417" s="98">
        <f>IFERROR((K417-G417)/G417,"n/a")</f>
        <v>-2.3966094283455825E-2</v>
      </c>
      <c r="O417" s="98">
        <f>IFERROR((K417-B417)/B417,"n/a")</f>
        <v>0.1327906931350159</v>
      </c>
      <c r="P417" s="98"/>
    </row>
    <row r="418" spans="1:16" x14ac:dyDescent="0.2">
      <c r="A418" s="50" t="s">
        <v>137</v>
      </c>
      <c r="B418" s="59">
        <v>11474.5</v>
      </c>
      <c r="C418" s="59">
        <v>10407</v>
      </c>
      <c r="D418" s="59">
        <v>8723.5</v>
      </c>
      <c r="E418" s="59">
        <v>13763</v>
      </c>
      <c r="F418" s="99">
        <v>0</v>
      </c>
      <c r="G418" s="99">
        <v>3768.5</v>
      </c>
      <c r="H418" s="99">
        <v>4906.5</v>
      </c>
      <c r="I418" s="99">
        <v>4917.75</v>
      </c>
      <c r="J418" s="99">
        <v>4751.75</v>
      </c>
      <c r="K418" s="99">
        <v>3871.5</v>
      </c>
      <c r="L418" s="52">
        <f>K418-J418</f>
        <v>-880.25</v>
      </c>
      <c r="M418" s="53">
        <f>IFERROR((K418-J418)/J418,"n/a")</f>
        <v>-0.18524754037986005</v>
      </c>
      <c r="N418" s="54">
        <f>IFERROR((K418-G418)/G418,"n/a")</f>
        <v>2.7331829640440494E-2</v>
      </c>
      <c r="O418" s="54">
        <f>IFERROR((K418-B418)/B418,"n/a")</f>
        <v>-0.66259967754586258</v>
      </c>
      <c r="P418" s="54"/>
    </row>
    <row r="419" spans="1:16" x14ac:dyDescent="0.2">
      <c r="A419" s="7" t="s">
        <v>103</v>
      </c>
      <c r="B419" s="36">
        <v>9403</v>
      </c>
      <c r="C419" s="36">
        <v>10809</v>
      </c>
      <c r="D419" s="36">
        <v>14188</v>
      </c>
      <c r="E419" s="36">
        <v>16407.5</v>
      </c>
      <c r="F419" s="6">
        <v>18379</v>
      </c>
      <c r="G419" s="6">
        <v>18526</v>
      </c>
      <c r="H419" s="6">
        <v>19258.5</v>
      </c>
      <c r="I419" s="6">
        <v>20486</v>
      </c>
      <c r="J419" s="6">
        <v>20971.5</v>
      </c>
      <c r="K419" s="6">
        <v>20213.5</v>
      </c>
      <c r="L419" s="28">
        <f>K419-J419</f>
        <v>-758</v>
      </c>
      <c r="M419" s="31">
        <f>IFERROR((K419-J419)/J419,"n/a")</f>
        <v>-3.6144291061678949E-2</v>
      </c>
      <c r="N419" s="14">
        <f t="shared" ref="N419:N420" si="310">IFERROR((K419-G419)/G419,"n/a")</f>
        <v>9.1088200367051717E-2</v>
      </c>
      <c r="O419" s="14">
        <f t="shared" ref="O419:O420" si="311">IFERROR((K419-B419)/B419,"n/a")</f>
        <v>1.1496862703392534</v>
      </c>
      <c r="P419" s="14"/>
    </row>
    <row r="420" spans="1:16" x14ac:dyDescent="0.2">
      <c r="A420" s="50" t="s">
        <v>136</v>
      </c>
      <c r="B420" s="59">
        <v>4738</v>
      </c>
      <c r="C420" s="59">
        <v>4081</v>
      </c>
      <c r="D420" s="59">
        <v>4012</v>
      </c>
      <c r="E420" s="59">
        <v>420</v>
      </c>
      <c r="F420" s="99">
        <v>10323</v>
      </c>
      <c r="G420" s="99">
        <v>7435</v>
      </c>
      <c r="H420" s="99">
        <v>6512.5</v>
      </c>
      <c r="I420" s="99">
        <v>5153.5</v>
      </c>
      <c r="J420" s="99">
        <v>4796.5</v>
      </c>
      <c r="K420" s="99">
        <v>4932</v>
      </c>
      <c r="L420" s="52">
        <f>K420-J420</f>
        <v>135.5</v>
      </c>
      <c r="M420" s="53">
        <f>IFERROR((K420-J420)/J420,"n/a")</f>
        <v>2.8249765453976859E-2</v>
      </c>
      <c r="N420" s="54">
        <f t="shared" si="310"/>
        <v>-0.3366509751176866</v>
      </c>
      <c r="O420" s="54">
        <f t="shared" si="311"/>
        <v>4.0945546644153653E-2</v>
      </c>
      <c r="P420" s="54"/>
    </row>
    <row r="421" spans="1:16" x14ac:dyDescent="0.2">
      <c r="A421" s="7"/>
      <c r="B421" s="8">
        <f>SUM(B422:B424)</f>
        <v>1</v>
      </c>
      <c r="C421" s="8">
        <f>SUM(C422:C424)</f>
        <v>1</v>
      </c>
      <c r="D421" s="8">
        <f>SUM(D422:D424)</f>
        <v>1</v>
      </c>
      <c r="E421" s="8">
        <f>SUM(E422:E424)</f>
        <v>1</v>
      </c>
      <c r="F421" s="8">
        <f>SUM(F422:F424)</f>
        <v>1</v>
      </c>
      <c r="G421" s="8">
        <f t="shared" ref="G421:K421" si="312">SUM(G422:G424)</f>
        <v>1</v>
      </c>
      <c r="H421" s="8">
        <f t="shared" si="312"/>
        <v>1</v>
      </c>
      <c r="I421" s="8">
        <f t="shared" si="312"/>
        <v>1</v>
      </c>
      <c r="J421" s="8">
        <f t="shared" si="312"/>
        <v>1</v>
      </c>
      <c r="K421" s="8">
        <f t="shared" si="312"/>
        <v>1</v>
      </c>
      <c r="L421" s="23" t="s">
        <v>48</v>
      </c>
      <c r="M421" s="32"/>
      <c r="N421" s="17"/>
      <c r="O421" s="17"/>
      <c r="P421" s="16"/>
    </row>
    <row r="422" spans="1:16" x14ac:dyDescent="0.2">
      <c r="A422" s="50" t="s">
        <v>137</v>
      </c>
      <c r="B422" s="55">
        <f>B418/$B$417</f>
        <v>0.44795143565419376</v>
      </c>
      <c r="C422" s="55">
        <f>C418/$C$417</f>
        <v>0.4113926552555639</v>
      </c>
      <c r="D422" s="55">
        <f>D418/$D$417</f>
        <v>0.32401062269021486</v>
      </c>
      <c r="E422" s="55">
        <f>E418/$E$417</f>
        <v>0.44991092005688038</v>
      </c>
      <c r="F422" s="55">
        <f>F418/$F$417</f>
        <v>0</v>
      </c>
      <c r="G422" s="55">
        <f>G418/$G$417</f>
        <v>0.12675961586975901</v>
      </c>
      <c r="H422" s="55">
        <f>H418/$H$417</f>
        <v>0.15993806535734659</v>
      </c>
      <c r="I422" s="55">
        <f>I418/$I$417</f>
        <v>0.16093562084284416</v>
      </c>
      <c r="J422" s="55">
        <f>J418/$J$417</f>
        <v>0.15569426355065163</v>
      </c>
      <c r="K422" s="55">
        <f>K418/$K$417</f>
        <v>0.13342178722817657</v>
      </c>
      <c r="L422" s="52"/>
      <c r="M422" s="53">
        <f t="shared" ref="M422:M423" si="313">IFERROR((K422-J422),"n/a")</f>
        <v>-2.227247632247506E-2</v>
      </c>
      <c r="N422" s="54">
        <f>IFERROR((K422-G422),"n/a")</f>
        <v>6.6621713584175679E-3</v>
      </c>
      <c r="O422" s="54">
        <f>IFERROR((K422-B422),"n/a")</f>
        <v>-0.31452964842601716</v>
      </c>
      <c r="P422" s="54"/>
    </row>
    <row r="423" spans="1:16" x14ac:dyDescent="0.2">
      <c r="A423" s="7" t="s">
        <v>103</v>
      </c>
      <c r="B423" s="9">
        <f>B419/$B$417</f>
        <v>0.36708243055962209</v>
      </c>
      <c r="C423" s="9">
        <f>C419/$C$417</f>
        <v>0.42728386765229076</v>
      </c>
      <c r="D423" s="9">
        <f>D419/$D$417</f>
        <v>0.52697457611380394</v>
      </c>
      <c r="E423" s="9">
        <f>E419/$E$417</f>
        <v>0.53635932724211766</v>
      </c>
      <c r="F423" s="9">
        <f t="shared" ref="F423:F424" si="314">F419/$F$417</f>
        <v>0.64033865235872067</v>
      </c>
      <c r="G423" s="9">
        <f>G419/$G$417</f>
        <v>0.62315208799340727</v>
      </c>
      <c r="H423" s="9">
        <f>H419/$H$417</f>
        <v>0.62777279765300298</v>
      </c>
      <c r="I423" s="9">
        <f>I419/$I$417</f>
        <v>0.67041373160215656</v>
      </c>
      <c r="J423" s="9">
        <f>J419/$J$417</f>
        <v>0.68714520924974809</v>
      </c>
      <c r="K423" s="44">
        <f>K419/$K$417</f>
        <v>0.69660888444704827</v>
      </c>
      <c r="L423" s="38"/>
      <c r="M423" s="31">
        <f t="shared" si="313"/>
        <v>9.4636751973001809E-3</v>
      </c>
      <c r="N423" s="14">
        <f t="shared" ref="N423:N424" si="315">IFERROR((K423-G423),"n/a")</f>
        <v>7.3456796453641005E-2</v>
      </c>
      <c r="O423" s="14">
        <f t="shared" ref="O423:O424" si="316">IFERROR((K423-B423),"n/a")</f>
        <v>0.32952645388742619</v>
      </c>
      <c r="P423" s="14"/>
    </row>
    <row r="424" spans="1:16" x14ac:dyDescent="0.2">
      <c r="A424" s="50" t="s">
        <v>136</v>
      </c>
      <c r="B424" s="55">
        <f>B420/$B$417</f>
        <v>0.18496613378618415</v>
      </c>
      <c r="C424" s="55">
        <f>C420/$C$417</f>
        <v>0.16132347709214531</v>
      </c>
      <c r="D424" s="55">
        <f>D420/$D$417</f>
        <v>0.14901480119598121</v>
      </c>
      <c r="E424" s="55">
        <f>E420/$E$417</f>
        <v>1.3729752701001945E-2</v>
      </c>
      <c r="F424" s="55">
        <f t="shared" si="314"/>
        <v>0.35966134764127933</v>
      </c>
      <c r="G424" s="55">
        <f>G420/$G$417</f>
        <v>0.25008829613683381</v>
      </c>
      <c r="H424" s="55">
        <f>H420/$H$417</f>
        <v>0.21228913698965041</v>
      </c>
      <c r="I424" s="55">
        <f>I420/$I$417</f>
        <v>0.16865064755499923</v>
      </c>
      <c r="J424" s="55">
        <f>J420/$J$417</f>
        <v>0.15716052719960025</v>
      </c>
      <c r="K424" s="55">
        <f>K420/$K$417</f>
        <v>0.16996932832477513</v>
      </c>
      <c r="L424" s="52"/>
      <c r="M424" s="53">
        <f>IFERROR((K424-J424),"n/a")</f>
        <v>1.2808801125174879E-2</v>
      </c>
      <c r="N424" s="54">
        <f t="shared" si="315"/>
        <v>-8.0118967812058683E-2</v>
      </c>
      <c r="O424" s="54">
        <f t="shared" si="316"/>
        <v>-1.4996805461409024E-2</v>
      </c>
      <c r="P424" s="54"/>
    </row>
    <row r="426" spans="1:16" ht="18" x14ac:dyDescent="0.25">
      <c r="A426" s="1" t="s">
        <v>164</v>
      </c>
      <c r="B426" s="1"/>
    </row>
    <row r="428" spans="1:16" x14ac:dyDescent="0.2">
      <c r="A428" s="2"/>
      <c r="B428" s="3" t="s">
        <v>147</v>
      </c>
      <c r="C428" s="3"/>
      <c r="D428" s="3"/>
      <c r="E428" s="3"/>
      <c r="F428" s="3"/>
      <c r="G428" s="3"/>
      <c r="H428" s="3"/>
      <c r="I428" s="3"/>
      <c r="J428" s="3"/>
      <c r="K428" s="3"/>
      <c r="L428" s="90" t="s">
        <v>151</v>
      </c>
      <c r="M428" s="91" t="s">
        <v>152</v>
      </c>
      <c r="N428" s="3" t="s">
        <v>142</v>
      </c>
      <c r="O428" s="3"/>
      <c r="P428" s="3" t="s">
        <v>160</v>
      </c>
    </row>
    <row r="429" spans="1:16" x14ac:dyDescent="0.2">
      <c r="A429" s="4" t="s">
        <v>0</v>
      </c>
      <c r="B429" s="4">
        <v>2017</v>
      </c>
      <c r="C429" s="92">
        <f t="shared" ref="C429:K429" si="317">C$4</f>
        <v>2018</v>
      </c>
      <c r="D429" s="92">
        <f t="shared" si="317"/>
        <v>2019</v>
      </c>
      <c r="E429" s="92">
        <f t="shared" si="317"/>
        <v>2020</v>
      </c>
      <c r="F429" s="48" t="str">
        <f t="shared" si="317"/>
        <v>2021^</v>
      </c>
      <c r="G429" s="92">
        <f t="shared" si="317"/>
        <v>2022</v>
      </c>
      <c r="H429" s="92">
        <f t="shared" si="317"/>
        <v>2023</v>
      </c>
      <c r="I429" s="48">
        <f t="shared" si="317"/>
        <v>2024</v>
      </c>
      <c r="J429" s="48">
        <f t="shared" si="317"/>
        <v>2025</v>
      </c>
      <c r="K429" s="93">
        <f t="shared" si="317"/>
        <v>2026</v>
      </c>
      <c r="L429" s="89" t="s">
        <v>141</v>
      </c>
      <c r="M429" s="89"/>
      <c r="N429" s="27" t="s">
        <v>143</v>
      </c>
      <c r="O429" s="27" t="s">
        <v>144</v>
      </c>
      <c r="P429" s="27" t="s">
        <v>161</v>
      </c>
    </row>
    <row r="430" spans="1:16" x14ac:dyDescent="0.2">
      <c r="A430" s="5" t="s">
        <v>91</v>
      </c>
      <c r="B430" s="94">
        <v>816</v>
      </c>
      <c r="C430" s="94">
        <v>789</v>
      </c>
      <c r="D430" s="94">
        <v>834</v>
      </c>
      <c r="E430" s="94">
        <v>756</v>
      </c>
      <c r="F430" s="95">
        <v>828</v>
      </c>
      <c r="G430" s="95">
        <v>847</v>
      </c>
      <c r="H430" s="95">
        <v>872</v>
      </c>
      <c r="I430" s="95">
        <v>846</v>
      </c>
      <c r="J430" s="95">
        <v>810</v>
      </c>
      <c r="K430" s="95">
        <v>701</v>
      </c>
      <c r="L430" s="96">
        <f>K430-J430</f>
        <v>-109</v>
      </c>
      <c r="M430" s="97">
        <f>IFERROR((K430-J430)/J430,"n/a")</f>
        <v>-0.13456790123456791</v>
      </c>
      <c r="N430" s="98">
        <f>IFERROR((K430-G430)/G430,"n/a")</f>
        <v>-0.17237308146399055</v>
      </c>
      <c r="O430" s="98">
        <f>IFERROR((K430-B430)/B430,"n/a")</f>
        <v>-0.14093137254901961</v>
      </c>
      <c r="P430" s="98"/>
    </row>
    <row r="431" spans="1:16" x14ac:dyDescent="0.2">
      <c r="A431" s="50" t="s">
        <v>92</v>
      </c>
      <c r="B431" s="59">
        <v>581</v>
      </c>
      <c r="C431" s="59">
        <v>519</v>
      </c>
      <c r="D431" s="59">
        <v>464</v>
      </c>
      <c r="E431" s="59">
        <v>358</v>
      </c>
      <c r="F431" s="99">
        <v>379</v>
      </c>
      <c r="G431" s="99">
        <v>400</v>
      </c>
      <c r="H431" s="99">
        <v>409</v>
      </c>
      <c r="I431" s="99">
        <v>376</v>
      </c>
      <c r="J431" s="99">
        <v>360</v>
      </c>
      <c r="K431" s="99">
        <v>291</v>
      </c>
      <c r="L431" s="52">
        <f t="shared" ref="L431:L437" si="318">K431-J431</f>
        <v>-69</v>
      </c>
      <c r="M431" s="53">
        <f t="shared" ref="M431:M449" si="319">IFERROR((K431-J431)/J431,"n/a")</f>
        <v>-0.19166666666666668</v>
      </c>
      <c r="N431" s="54">
        <f>IFERROR((K431-G431)/G431,"n/a")</f>
        <v>-0.27250000000000002</v>
      </c>
      <c r="O431" s="54">
        <f>IFERROR((K431-B431)/B431,"n/a")</f>
        <v>-0.49913941480206542</v>
      </c>
      <c r="P431" s="54"/>
    </row>
    <row r="432" spans="1:16" x14ac:dyDescent="0.2">
      <c r="A432" s="7" t="s">
        <v>93</v>
      </c>
      <c r="B432" s="36">
        <v>33</v>
      </c>
      <c r="C432" s="36">
        <v>23</v>
      </c>
      <c r="D432" s="36">
        <v>23</v>
      </c>
      <c r="E432" s="36">
        <v>22</v>
      </c>
      <c r="F432" s="6">
        <v>24</v>
      </c>
      <c r="G432" s="6">
        <v>12</v>
      </c>
      <c r="H432" s="6">
        <v>8</v>
      </c>
      <c r="I432" s="6">
        <v>14</v>
      </c>
      <c r="J432" s="6">
        <v>0</v>
      </c>
      <c r="K432" s="6">
        <v>0</v>
      </c>
      <c r="L432" s="28">
        <f t="shared" si="318"/>
        <v>0</v>
      </c>
      <c r="M432" s="31" t="str">
        <f t="shared" si="319"/>
        <v>n/a</v>
      </c>
      <c r="N432" s="14">
        <f t="shared" ref="N432:N445" si="320">IFERROR((K432-G432)/G432,"n/a")</f>
        <v>-1</v>
      </c>
      <c r="O432" s="14">
        <f t="shared" ref="O432:O445" si="321">IFERROR((K432-B432)/B432,"n/a")</f>
        <v>-1</v>
      </c>
      <c r="P432" s="14"/>
    </row>
    <row r="433" spans="1:16" x14ac:dyDescent="0.2">
      <c r="A433" s="50" t="s">
        <v>104</v>
      </c>
      <c r="B433" s="59">
        <v>11</v>
      </c>
      <c r="C433" s="59">
        <v>6</v>
      </c>
      <c r="D433" s="59">
        <v>13</v>
      </c>
      <c r="E433" s="59">
        <v>17</v>
      </c>
      <c r="F433" s="99">
        <v>12</v>
      </c>
      <c r="G433" s="99">
        <v>8</v>
      </c>
      <c r="H433" s="99">
        <v>11</v>
      </c>
      <c r="I433" s="99">
        <v>4</v>
      </c>
      <c r="J433" s="99">
        <v>5</v>
      </c>
      <c r="K433" s="99">
        <v>2</v>
      </c>
      <c r="L433" s="52">
        <f t="shared" si="318"/>
        <v>-3</v>
      </c>
      <c r="M433" s="53">
        <f t="shared" si="319"/>
        <v>-0.6</v>
      </c>
      <c r="N433" s="54">
        <f t="shared" si="320"/>
        <v>-0.75</v>
      </c>
      <c r="O433" s="54">
        <f t="shared" si="321"/>
        <v>-0.81818181818181823</v>
      </c>
      <c r="P433" s="54"/>
    </row>
    <row r="434" spans="1:16" x14ac:dyDescent="0.2">
      <c r="A434" s="7" t="s">
        <v>105</v>
      </c>
      <c r="B434" s="36">
        <v>0</v>
      </c>
      <c r="C434" s="36">
        <v>10</v>
      </c>
      <c r="D434" s="36">
        <v>12</v>
      </c>
      <c r="E434" s="36">
        <v>14</v>
      </c>
      <c r="F434" s="6">
        <v>16</v>
      </c>
      <c r="G434" s="6">
        <v>15</v>
      </c>
      <c r="H434" s="6">
        <v>19</v>
      </c>
      <c r="I434" s="6">
        <v>34</v>
      </c>
      <c r="J434" s="6">
        <v>34</v>
      </c>
      <c r="K434" s="6">
        <v>29</v>
      </c>
      <c r="L434" s="28">
        <f t="shared" si="318"/>
        <v>-5</v>
      </c>
      <c r="M434" s="31">
        <f t="shared" si="319"/>
        <v>-0.14705882352941177</v>
      </c>
      <c r="N434" s="14">
        <f t="shared" si="320"/>
        <v>0.93333333333333335</v>
      </c>
      <c r="O434" s="14" t="str">
        <f t="shared" si="321"/>
        <v>n/a</v>
      </c>
      <c r="P434" s="14"/>
    </row>
    <row r="435" spans="1:16" x14ac:dyDescent="0.2">
      <c r="A435" s="50" t="s">
        <v>102</v>
      </c>
      <c r="B435" s="59">
        <v>0</v>
      </c>
      <c r="C435" s="59">
        <v>0</v>
      </c>
      <c r="D435" s="108">
        <v>1</v>
      </c>
      <c r="E435" s="108">
        <v>0</v>
      </c>
      <c r="F435" s="108">
        <v>0</v>
      </c>
      <c r="G435" s="108">
        <v>0</v>
      </c>
      <c r="H435" s="108">
        <v>0</v>
      </c>
      <c r="I435" s="108">
        <v>0</v>
      </c>
      <c r="J435" s="108">
        <v>0</v>
      </c>
      <c r="K435" s="108">
        <v>0</v>
      </c>
      <c r="L435" s="52">
        <f t="shared" si="318"/>
        <v>0</v>
      </c>
      <c r="M435" s="53" t="str">
        <f t="shared" si="319"/>
        <v>n/a</v>
      </c>
      <c r="N435" s="54" t="str">
        <f t="shared" si="320"/>
        <v>n/a</v>
      </c>
      <c r="O435" s="54" t="str">
        <f t="shared" si="321"/>
        <v>n/a</v>
      </c>
      <c r="P435" s="54"/>
    </row>
    <row r="436" spans="1:16" x14ac:dyDescent="0.2">
      <c r="A436" s="7" t="s">
        <v>106</v>
      </c>
      <c r="B436" s="36">
        <v>144</v>
      </c>
      <c r="C436" s="36">
        <v>183</v>
      </c>
      <c r="D436">
        <v>256</v>
      </c>
      <c r="E436">
        <v>294</v>
      </c>
      <c r="F436" s="6">
        <v>361</v>
      </c>
      <c r="G436">
        <v>369</v>
      </c>
      <c r="H436">
        <v>361</v>
      </c>
      <c r="I436">
        <v>377</v>
      </c>
      <c r="J436">
        <v>351</v>
      </c>
      <c r="K436">
        <v>341</v>
      </c>
      <c r="L436" s="28">
        <f t="shared" si="318"/>
        <v>-10</v>
      </c>
      <c r="M436" s="31">
        <f t="shared" si="319"/>
        <v>-2.8490028490028491E-2</v>
      </c>
      <c r="N436" s="14">
        <f t="shared" si="320"/>
        <v>-7.5880758807588072E-2</v>
      </c>
      <c r="O436" s="14">
        <f t="shared" si="321"/>
        <v>1.3680555555555556</v>
      </c>
      <c r="P436" s="14"/>
    </row>
    <row r="437" spans="1:16" x14ac:dyDescent="0.2">
      <c r="A437" s="50" t="s">
        <v>94</v>
      </c>
      <c r="B437" s="59">
        <v>47</v>
      </c>
      <c r="C437" s="59">
        <v>48</v>
      </c>
      <c r="D437" s="108">
        <v>65</v>
      </c>
      <c r="E437" s="108">
        <v>51</v>
      </c>
      <c r="F437" s="108">
        <v>36</v>
      </c>
      <c r="G437" s="108">
        <v>43</v>
      </c>
      <c r="H437" s="108">
        <v>64</v>
      </c>
      <c r="I437" s="108">
        <v>41</v>
      </c>
      <c r="J437" s="108">
        <v>60</v>
      </c>
      <c r="K437" s="109">
        <v>38</v>
      </c>
      <c r="L437" s="110">
        <f t="shared" si="318"/>
        <v>-22</v>
      </c>
      <c r="M437" s="53">
        <f t="shared" si="319"/>
        <v>-0.36666666666666664</v>
      </c>
      <c r="N437" s="54">
        <f t="shared" si="320"/>
        <v>-0.11627906976744186</v>
      </c>
      <c r="O437" s="54">
        <f t="shared" si="321"/>
        <v>-0.19148936170212766</v>
      </c>
      <c r="P437" s="54"/>
    </row>
    <row r="438" spans="1:16" x14ac:dyDescent="0.2">
      <c r="B438" s="9">
        <f>SUM(B439:B445)</f>
        <v>1</v>
      </c>
      <c r="C438" s="9">
        <f>SUM(C439:C445)</f>
        <v>0.99999999999999989</v>
      </c>
      <c r="D438" s="9">
        <f>SUM(D439:D445)</f>
        <v>1</v>
      </c>
      <c r="E438" s="9">
        <f t="shared" ref="E438:K438" si="322">SUM(E439:E445)</f>
        <v>1</v>
      </c>
      <c r="F438" s="9">
        <f t="shared" si="322"/>
        <v>1</v>
      </c>
      <c r="G438" s="9">
        <f t="shared" si="322"/>
        <v>1</v>
      </c>
      <c r="H438" s="9">
        <f t="shared" si="322"/>
        <v>1</v>
      </c>
      <c r="I438" s="9">
        <f t="shared" si="322"/>
        <v>1</v>
      </c>
      <c r="J438" s="9">
        <f t="shared" si="322"/>
        <v>1</v>
      </c>
      <c r="K438" s="44">
        <f t="shared" si="322"/>
        <v>1</v>
      </c>
      <c r="M438" s="31">
        <f t="shared" si="319"/>
        <v>0</v>
      </c>
      <c r="N438" s="14">
        <f t="shared" si="320"/>
        <v>0</v>
      </c>
      <c r="O438" s="14">
        <f t="shared" si="321"/>
        <v>0</v>
      </c>
      <c r="P438" s="14"/>
    </row>
    <row r="439" spans="1:16" x14ac:dyDescent="0.2">
      <c r="A439" s="50" t="s">
        <v>92</v>
      </c>
      <c r="B439" s="55">
        <f t="shared" ref="B439:K445" si="323">B431/B$430</f>
        <v>0.71200980392156865</v>
      </c>
      <c r="C439" s="55">
        <f t="shared" si="323"/>
        <v>0.65779467680608361</v>
      </c>
      <c r="D439" s="55">
        <f t="shared" si="323"/>
        <v>0.55635491606714627</v>
      </c>
      <c r="E439" s="55">
        <f t="shared" si="323"/>
        <v>0.47354497354497355</v>
      </c>
      <c r="F439" s="55">
        <f t="shared" si="323"/>
        <v>0.4577294685990338</v>
      </c>
      <c r="G439" s="55">
        <f t="shared" si="323"/>
        <v>0.47225501770956319</v>
      </c>
      <c r="H439" s="55">
        <f t="shared" si="323"/>
        <v>0.46903669724770641</v>
      </c>
      <c r="I439" s="55">
        <f t="shared" si="323"/>
        <v>0.44444444444444442</v>
      </c>
      <c r="J439" s="55">
        <f t="shared" si="323"/>
        <v>0.44444444444444442</v>
      </c>
      <c r="K439" s="105">
        <f t="shared" si="323"/>
        <v>0.41512125534950073</v>
      </c>
      <c r="L439" s="108"/>
      <c r="M439" s="53">
        <f t="shared" si="319"/>
        <v>-6.5977175463623305E-2</v>
      </c>
      <c r="N439" s="54">
        <f t="shared" si="320"/>
        <v>-0.12098074179743225</v>
      </c>
      <c r="O439" s="54">
        <f t="shared" si="321"/>
        <v>-0.41697255703064962</v>
      </c>
      <c r="P439" s="54"/>
    </row>
    <row r="440" spans="1:16" x14ac:dyDescent="0.2">
      <c r="A440" s="7" t="s">
        <v>93</v>
      </c>
      <c r="B440" s="9">
        <f t="shared" si="323"/>
        <v>4.0441176470588237E-2</v>
      </c>
      <c r="C440" s="9">
        <f t="shared" si="323"/>
        <v>2.9150823827629912E-2</v>
      </c>
      <c r="D440" s="9">
        <f t="shared" si="323"/>
        <v>2.7577937649880094E-2</v>
      </c>
      <c r="E440" s="9">
        <f t="shared" si="323"/>
        <v>2.9100529100529099E-2</v>
      </c>
      <c r="F440" s="9">
        <f t="shared" si="323"/>
        <v>2.8985507246376812E-2</v>
      </c>
      <c r="G440" s="9">
        <f t="shared" si="323"/>
        <v>1.4167650531286895E-2</v>
      </c>
      <c r="H440" s="9">
        <f t="shared" si="323"/>
        <v>9.1743119266055051E-3</v>
      </c>
      <c r="I440" s="9">
        <f t="shared" si="323"/>
        <v>1.6548463356973995E-2</v>
      </c>
      <c r="J440" s="9">
        <f t="shared" si="323"/>
        <v>0</v>
      </c>
      <c r="K440" s="44">
        <f t="shared" si="323"/>
        <v>0</v>
      </c>
      <c r="M440" s="31" t="str">
        <f t="shared" si="319"/>
        <v>n/a</v>
      </c>
      <c r="N440" s="14">
        <f t="shared" si="320"/>
        <v>-1</v>
      </c>
      <c r="O440" s="14">
        <f t="shared" si="321"/>
        <v>-1</v>
      </c>
      <c r="P440" s="14"/>
    </row>
    <row r="441" spans="1:16" x14ac:dyDescent="0.2">
      <c r="A441" s="50" t="s">
        <v>104</v>
      </c>
      <c r="B441" s="55">
        <f t="shared" si="323"/>
        <v>1.3480392156862746E-2</v>
      </c>
      <c r="C441" s="55">
        <f t="shared" si="323"/>
        <v>7.6045627376425855E-3</v>
      </c>
      <c r="D441" s="55">
        <f t="shared" si="323"/>
        <v>1.5587529976019185E-2</v>
      </c>
      <c r="E441" s="55">
        <f t="shared" si="323"/>
        <v>2.2486772486772486E-2</v>
      </c>
      <c r="F441" s="55">
        <f t="shared" si="323"/>
        <v>1.4492753623188406E-2</v>
      </c>
      <c r="G441" s="55">
        <f t="shared" si="323"/>
        <v>9.4451003541912628E-3</v>
      </c>
      <c r="H441" s="55">
        <f t="shared" si="323"/>
        <v>1.261467889908257E-2</v>
      </c>
      <c r="I441" s="55">
        <f t="shared" si="323"/>
        <v>4.7281323877068557E-3</v>
      </c>
      <c r="J441" s="55">
        <f t="shared" si="323"/>
        <v>6.1728395061728392E-3</v>
      </c>
      <c r="K441" s="105">
        <f t="shared" si="323"/>
        <v>2.8530670470756064E-3</v>
      </c>
      <c r="L441" s="108"/>
      <c r="M441" s="53">
        <f t="shared" si="319"/>
        <v>-0.53780313837375171</v>
      </c>
      <c r="N441" s="54">
        <f t="shared" si="320"/>
        <v>-0.69793152639087019</v>
      </c>
      <c r="O441" s="54">
        <f t="shared" si="321"/>
        <v>-0.78835429905330046</v>
      </c>
      <c r="P441" s="54"/>
    </row>
    <row r="442" spans="1:16" x14ac:dyDescent="0.2">
      <c r="A442" s="7" t="s">
        <v>105</v>
      </c>
      <c r="B442" s="9">
        <f t="shared" si="323"/>
        <v>0</v>
      </c>
      <c r="C442" s="9">
        <f t="shared" si="323"/>
        <v>1.2674271229404309E-2</v>
      </c>
      <c r="D442" s="9">
        <f t="shared" si="323"/>
        <v>1.4388489208633094E-2</v>
      </c>
      <c r="E442" s="9">
        <f t="shared" si="323"/>
        <v>1.8518518518518517E-2</v>
      </c>
      <c r="F442" s="9">
        <f t="shared" si="323"/>
        <v>1.932367149758454E-2</v>
      </c>
      <c r="G442" s="9">
        <f t="shared" si="323"/>
        <v>1.770956316410862E-2</v>
      </c>
      <c r="H442" s="9">
        <f t="shared" si="323"/>
        <v>2.1788990825688075E-2</v>
      </c>
      <c r="I442" s="9">
        <f t="shared" si="323"/>
        <v>4.0189125295508277E-2</v>
      </c>
      <c r="J442" s="9">
        <f t="shared" si="323"/>
        <v>4.1975308641975309E-2</v>
      </c>
      <c r="K442" s="44">
        <f t="shared" si="323"/>
        <v>4.136947218259629E-2</v>
      </c>
      <c r="M442" s="31">
        <f t="shared" si="319"/>
        <v>-1.4433162708735462E-2</v>
      </c>
      <c r="N442" s="14">
        <f t="shared" si="320"/>
        <v>1.3359961959106037</v>
      </c>
      <c r="O442" s="14" t="str">
        <f t="shared" si="321"/>
        <v>n/a</v>
      </c>
      <c r="P442" s="14"/>
    </row>
    <row r="443" spans="1:16" x14ac:dyDescent="0.2">
      <c r="A443" s="50" t="s">
        <v>102</v>
      </c>
      <c r="B443" s="55">
        <f t="shared" si="323"/>
        <v>0</v>
      </c>
      <c r="C443" s="55">
        <f t="shared" si="323"/>
        <v>0</v>
      </c>
      <c r="D443" s="55">
        <f t="shared" si="323"/>
        <v>1.199040767386091E-3</v>
      </c>
      <c r="E443" s="55">
        <f t="shared" si="323"/>
        <v>0</v>
      </c>
      <c r="F443" s="55">
        <f t="shared" si="323"/>
        <v>0</v>
      </c>
      <c r="G443" s="55">
        <f t="shared" si="323"/>
        <v>0</v>
      </c>
      <c r="H443" s="55">
        <f t="shared" si="323"/>
        <v>0</v>
      </c>
      <c r="I443" s="55">
        <f t="shared" si="323"/>
        <v>0</v>
      </c>
      <c r="J443" s="55">
        <f t="shared" si="323"/>
        <v>0</v>
      </c>
      <c r="K443" s="105">
        <f t="shared" si="323"/>
        <v>0</v>
      </c>
      <c r="L443" s="108"/>
      <c r="M443" s="53" t="str">
        <f t="shared" si="319"/>
        <v>n/a</v>
      </c>
      <c r="N443" s="54" t="str">
        <f t="shared" si="320"/>
        <v>n/a</v>
      </c>
      <c r="O443" s="54" t="str">
        <f t="shared" si="321"/>
        <v>n/a</v>
      </c>
      <c r="P443" s="54"/>
    </row>
    <row r="444" spans="1:16" x14ac:dyDescent="0.2">
      <c r="A444" s="7" t="s">
        <v>106</v>
      </c>
      <c r="B444" s="9">
        <f t="shared" si="323"/>
        <v>0.17647058823529413</v>
      </c>
      <c r="C444" s="9">
        <f t="shared" si="323"/>
        <v>0.23193916349809887</v>
      </c>
      <c r="D444" s="9">
        <f t="shared" si="323"/>
        <v>0.30695443645083931</v>
      </c>
      <c r="E444" s="9">
        <f t="shared" si="323"/>
        <v>0.3888888888888889</v>
      </c>
      <c r="F444" s="9">
        <f t="shared" si="323"/>
        <v>0.4359903381642512</v>
      </c>
      <c r="G444" s="9">
        <f t="shared" si="323"/>
        <v>0.43565525383707204</v>
      </c>
      <c r="H444" s="9">
        <f t="shared" si="323"/>
        <v>0.41399082568807338</v>
      </c>
      <c r="I444" s="9">
        <f t="shared" si="323"/>
        <v>0.44562647754137114</v>
      </c>
      <c r="J444" s="9">
        <f t="shared" si="323"/>
        <v>0.43333333333333335</v>
      </c>
      <c r="K444" s="44">
        <f t="shared" si="323"/>
        <v>0.48644793152639088</v>
      </c>
      <c r="M444" s="31">
        <f t="shared" si="319"/>
        <v>0.1225721496762866</v>
      </c>
      <c r="N444" s="14">
        <f t="shared" si="320"/>
        <v>0.11658915447927655</v>
      </c>
      <c r="O444" s="14">
        <f t="shared" si="321"/>
        <v>1.756538278649548</v>
      </c>
      <c r="P444" s="14"/>
    </row>
    <row r="445" spans="1:16" x14ac:dyDescent="0.2">
      <c r="A445" s="50" t="s">
        <v>94</v>
      </c>
      <c r="B445" s="55">
        <f t="shared" si="323"/>
        <v>5.7598039215686271E-2</v>
      </c>
      <c r="C445" s="55">
        <f t="shared" si="323"/>
        <v>6.0836501901140684E-2</v>
      </c>
      <c r="D445" s="55">
        <f t="shared" si="323"/>
        <v>7.7937649880095924E-2</v>
      </c>
      <c r="E445" s="55">
        <f t="shared" si="323"/>
        <v>6.7460317460317457E-2</v>
      </c>
      <c r="F445" s="55">
        <f t="shared" si="323"/>
        <v>4.3478260869565216E-2</v>
      </c>
      <c r="G445" s="55">
        <f t="shared" si="323"/>
        <v>5.0767414403778043E-2</v>
      </c>
      <c r="H445" s="55">
        <f t="shared" si="323"/>
        <v>7.3394495412844041E-2</v>
      </c>
      <c r="I445" s="55">
        <f t="shared" si="323"/>
        <v>4.8463356973995272E-2</v>
      </c>
      <c r="J445" s="55">
        <f t="shared" si="323"/>
        <v>7.407407407407407E-2</v>
      </c>
      <c r="K445" s="105">
        <f t="shared" si="323"/>
        <v>5.4208273894436519E-2</v>
      </c>
      <c r="L445" s="108"/>
      <c r="M445" s="53">
        <f t="shared" si="319"/>
        <v>-0.26818830242510694</v>
      </c>
      <c r="N445" s="54">
        <f t="shared" si="320"/>
        <v>6.7776929967156507E-2</v>
      </c>
      <c r="O445" s="54">
        <f t="shared" si="321"/>
        <v>-5.8852095790208461E-2</v>
      </c>
      <c r="P445" s="54"/>
    </row>
    <row r="446" spans="1:16" x14ac:dyDescent="0.2">
      <c r="B446" s="9"/>
      <c r="C446" s="9"/>
      <c r="D446" s="9"/>
      <c r="E446" s="9"/>
      <c r="F446" s="9"/>
      <c r="G446" s="9"/>
      <c r="H446" s="9"/>
      <c r="I446" s="9"/>
      <c r="J446" s="9"/>
      <c r="K446" s="44"/>
      <c r="M446" s="31"/>
      <c r="N446" s="14"/>
      <c r="O446" s="14"/>
      <c r="P446" s="14"/>
    </row>
    <row r="447" spans="1:16" x14ac:dyDescent="0.2">
      <c r="A447" s="50" t="s">
        <v>92</v>
      </c>
      <c r="B447" s="55">
        <f>B431/B$430</f>
        <v>0.71200980392156865</v>
      </c>
      <c r="C447" s="55">
        <f>C431/C$430</f>
        <v>0.65779467680608361</v>
      </c>
      <c r="D447" s="55">
        <f>D431/D$430</f>
        <v>0.55635491606714627</v>
      </c>
      <c r="E447" s="55">
        <f t="shared" ref="E447:J447" si="324">E431/E$430</f>
        <v>0.47354497354497355</v>
      </c>
      <c r="F447" s="55">
        <f t="shared" si="324"/>
        <v>0.4577294685990338</v>
      </c>
      <c r="G447" s="55">
        <f t="shared" si="324"/>
        <v>0.47225501770956319</v>
      </c>
      <c r="H447" s="55">
        <f t="shared" si="324"/>
        <v>0.46903669724770641</v>
      </c>
      <c r="I447" s="55">
        <f t="shared" si="324"/>
        <v>0.44444444444444442</v>
      </c>
      <c r="J447" s="55">
        <f t="shared" si="324"/>
        <v>0.44444444444444442</v>
      </c>
      <c r="K447" s="105">
        <f>K431/K$430</f>
        <v>0.41512125534950073</v>
      </c>
      <c r="L447" s="108"/>
      <c r="M447" s="53">
        <f>IFERROR((K447-J447)/J447,"n/a")</f>
        <v>-6.5977175463623305E-2</v>
      </c>
      <c r="N447" s="54">
        <f>IFERROR((K447-G447)/G447,"n/a")</f>
        <v>-0.12098074179743225</v>
      </c>
      <c r="O447" s="54">
        <f>IFERROR((K447-B447)/B447,"n/a")</f>
        <v>-0.41697255703064962</v>
      </c>
      <c r="P447" s="54"/>
    </row>
    <row r="448" spans="1:16" x14ac:dyDescent="0.2">
      <c r="A448" s="7" t="s">
        <v>107</v>
      </c>
      <c r="B448" s="9">
        <f>SUM(B432+B433+B434+B435+B437)/B$430</f>
        <v>0.11151960784313726</v>
      </c>
      <c r="C448" s="9">
        <f>SUM(C432+C433+C434+C435+C437)/C$430</f>
        <v>0.11026615969581749</v>
      </c>
      <c r="D448" s="9">
        <f>SUM(D432+D433+D434+D435+D437)/D$430</f>
        <v>0.1366906474820144</v>
      </c>
      <c r="E448" s="9">
        <f t="shared" ref="E448:J448" si="325">SUM(E432+E433+E434+E435+E437)/E$430</f>
        <v>0.13756613756613756</v>
      </c>
      <c r="F448" s="9">
        <f t="shared" si="325"/>
        <v>0.10628019323671498</v>
      </c>
      <c r="G448" s="9">
        <f t="shared" si="325"/>
        <v>9.2089728453364814E-2</v>
      </c>
      <c r="H448" s="9">
        <f t="shared" si="325"/>
        <v>0.11697247706422019</v>
      </c>
      <c r="I448" s="9">
        <f t="shared" si="325"/>
        <v>0.1099290780141844</v>
      </c>
      <c r="J448" s="9">
        <f t="shared" si="325"/>
        <v>0.12222222222222222</v>
      </c>
      <c r="K448" s="44">
        <f>SUM(K432+K433+K434+K435+K437)/K$430</f>
        <v>9.843081312410841E-2</v>
      </c>
      <c r="M448" s="31">
        <f t="shared" si="319"/>
        <v>-0.19465698353002209</v>
      </c>
      <c r="N448" s="14">
        <f t="shared" ref="N448:N449" si="326">IFERROR((K448-G448)/G448,"n/a")</f>
        <v>6.8857675847690078E-2</v>
      </c>
      <c r="O448" s="14">
        <f t="shared" ref="O448:O449" si="327">IFERROR((K448-B448)/B448,"n/a")</f>
        <v>-0.1173676537442587</v>
      </c>
      <c r="P448" s="14"/>
    </row>
    <row r="449" spans="1:16" x14ac:dyDescent="0.2">
      <c r="A449" s="50" t="s">
        <v>103</v>
      </c>
      <c r="B449" s="55">
        <f>B436/B$430</f>
        <v>0.17647058823529413</v>
      </c>
      <c r="C449" s="55">
        <f>C436/C$430</f>
        <v>0.23193916349809887</v>
      </c>
      <c r="D449" s="55">
        <f>D436/D$430</f>
        <v>0.30695443645083931</v>
      </c>
      <c r="E449" s="55">
        <f t="shared" ref="E449:J449" si="328">E436/E$430</f>
        <v>0.3888888888888889</v>
      </c>
      <c r="F449" s="55">
        <f t="shared" si="328"/>
        <v>0.4359903381642512</v>
      </c>
      <c r="G449" s="55">
        <f t="shared" si="328"/>
        <v>0.43565525383707204</v>
      </c>
      <c r="H449" s="55">
        <f t="shared" si="328"/>
        <v>0.41399082568807338</v>
      </c>
      <c r="I449" s="55">
        <f t="shared" si="328"/>
        <v>0.44562647754137114</v>
      </c>
      <c r="J449" s="55">
        <f t="shared" si="328"/>
        <v>0.43333333333333335</v>
      </c>
      <c r="K449" s="105">
        <f>K436/K$430</f>
        <v>0.48644793152639088</v>
      </c>
      <c r="L449" s="108"/>
      <c r="M449" s="53">
        <f t="shared" si="319"/>
        <v>0.1225721496762866</v>
      </c>
      <c r="N449" s="54">
        <f t="shared" si="326"/>
        <v>0.11658915447927655</v>
      </c>
      <c r="O449" s="54">
        <f t="shared" si="327"/>
        <v>1.756538278649548</v>
      </c>
      <c r="P449" s="54"/>
    </row>
    <row r="450" spans="1:16" x14ac:dyDescent="0.2">
      <c r="A450" s="10" t="s">
        <v>149</v>
      </c>
    </row>
    <row r="452" spans="1:16" ht="18" x14ac:dyDescent="0.25">
      <c r="A452" s="1" t="s">
        <v>165</v>
      </c>
      <c r="B452" s="1"/>
    </row>
    <row r="453" spans="1:16" x14ac:dyDescent="0.2">
      <c r="A453" s="45"/>
      <c r="B453" s="3" t="s">
        <v>147</v>
      </c>
      <c r="C453" s="3"/>
      <c r="D453" s="3"/>
      <c r="E453" s="3"/>
      <c r="F453" s="3"/>
      <c r="G453" s="3"/>
      <c r="H453" s="3"/>
      <c r="I453" s="3"/>
      <c r="J453" s="3"/>
      <c r="K453" s="3"/>
      <c r="L453" s="90" t="s">
        <v>151</v>
      </c>
      <c r="M453" s="91" t="s">
        <v>152</v>
      </c>
      <c r="N453" s="3" t="s">
        <v>142</v>
      </c>
      <c r="O453" s="3"/>
      <c r="P453" s="3" t="s">
        <v>160</v>
      </c>
    </row>
    <row r="454" spans="1:16" x14ac:dyDescent="0.2">
      <c r="A454" s="4" t="s">
        <v>0</v>
      </c>
      <c r="B454" s="4">
        <v>2017</v>
      </c>
      <c r="C454" s="92">
        <f>C$4</f>
        <v>2018</v>
      </c>
      <c r="D454" s="92">
        <f t="shared" ref="D454:K454" si="329">D$4</f>
        <v>2019</v>
      </c>
      <c r="E454" s="92">
        <f t="shared" si="329"/>
        <v>2020</v>
      </c>
      <c r="F454" s="48" t="str">
        <f t="shared" si="329"/>
        <v>2021^</v>
      </c>
      <c r="G454" s="92">
        <f t="shared" si="329"/>
        <v>2022</v>
      </c>
      <c r="H454" s="92">
        <f t="shared" si="329"/>
        <v>2023</v>
      </c>
      <c r="I454" s="48">
        <f t="shared" si="329"/>
        <v>2024</v>
      </c>
      <c r="J454" s="48">
        <f t="shared" si="329"/>
        <v>2025</v>
      </c>
      <c r="K454" s="93">
        <f t="shared" si="329"/>
        <v>2026</v>
      </c>
      <c r="L454" s="89" t="s">
        <v>141</v>
      </c>
      <c r="M454" s="89"/>
      <c r="N454" s="27" t="s">
        <v>143</v>
      </c>
      <c r="O454" s="27" t="s">
        <v>144</v>
      </c>
      <c r="P454" s="27" t="s">
        <v>161</v>
      </c>
    </row>
    <row r="455" spans="1:16" x14ac:dyDescent="0.2">
      <c r="A455" s="5" t="s">
        <v>91</v>
      </c>
      <c r="B455" s="94">
        <v>25615.5</v>
      </c>
      <c r="C455" s="94">
        <v>25297</v>
      </c>
      <c r="D455" s="94">
        <v>26923.5</v>
      </c>
      <c r="E455" s="94">
        <v>30590.5</v>
      </c>
      <c r="F455" s="111">
        <v>28702</v>
      </c>
      <c r="G455" s="111">
        <v>29729.5</v>
      </c>
      <c r="H455" s="111">
        <v>30677.5</v>
      </c>
      <c r="I455" s="111">
        <v>30557.25</v>
      </c>
      <c r="J455" s="111">
        <v>30519.75</v>
      </c>
      <c r="K455" s="111">
        <v>29017</v>
      </c>
      <c r="L455" s="96">
        <f t="shared" ref="L455:L462" si="330">K455-J455</f>
        <v>-1502.75</v>
      </c>
      <c r="M455" s="97">
        <f t="shared" ref="M455:M462" si="331">IFERROR((K455-J455)/J455,"n/a")</f>
        <v>-4.9238607786761035E-2</v>
      </c>
      <c r="N455" s="98">
        <f>IFERROR((K455-G455)/G455,"n/a")</f>
        <v>-2.3966094283455825E-2</v>
      </c>
      <c r="O455" s="98">
        <f>IFERROR((K455-B455)/B455,"n/a")</f>
        <v>0.1327906931350159</v>
      </c>
      <c r="P455" s="98"/>
    </row>
    <row r="456" spans="1:16" x14ac:dyDescent="0.2">
      <c r="A456" s="50" t="s">
        <v>92</v>
      </c>
      <c r="B456" s="59">
        <v>12757.5</v>
      </c>
      <c r="C456" s="59">
        <v>10955</v>
      </c>
      <c r="D456" s="59">
        <v>8889</v>
      </c>
      <c r="E456" s="59">
        <v>9455</v>
      </c>
      <c r="F456" s="60">
        <v>6470</v>
      </c>
      <c r="G456" s="60">
        <v>7437.5</v>
      </c>
      <c r="H456" s="60">
        <v>7344.5</v>
      </c>
      <c r="I456" s="60">
        <v>6037.75</v>
      </c>
      <c r="J456" s="60">
        <v>5616.25</v>
      </c>
      <c r="K456" s="60">
        <v>5205.5</v>
      </c>
      <c r="L456" s="52">
        <f t="shared" si="330"/>
        <v>-410.75</v>
      </c>
      <c r="M456" s="53">
        <f t="shared" si="331"/>
        <v>-7.3135989316714889E-2</v>
      </c>
      <c r="N456" s="54">
        <f>IFERROR((K456-G456)/G456,"n/a")</f>
        <v>-0.30010084033613443</v>
      </c>
      <c r="O456" s="54">
        <f>IFERROR((K456-B456)/B456,"n/a")</f>
        <v>-0.59196551048402901</v>
      </c>
      <c r="P456" s="54"/>
    </row>
    <row r="457" spans="1:16" x14ac:dyDescent="0.2">
      <c r="A457" s="7" t="s">
        <v>93</v>
      </c>
      <c r="B457" s="36">
        <v>1042</v>
      </c>
      <c r="C457" s="36">
        <v>683</v>
      </c>
      <c r="D457" s="36">
        <v>603</v>
      </c>
      <c r="E457" s="36">
        <v>902</v>
      </c>
      <c r="F457" s="46">
        <v>656</v>
      </c>
      <c r="G457" s="46">
        <v>187</v>
      </c>
      <c r="H457" s="46">
        <v>180</v>
      </c>
      <c r="I457" s="46">
        <v>312</v>
      </c>
      <c r="J457" s="46">
        <v>0</v>
      </c>
      <c r="K457" s="46">
        <v>0</v>
      </c>
      <c r="L457" s="28">
        <f t="shared" si="330"/>
        <v>0</v>
      </c>
      <c r="M457" s="31" t="str">
        <f t="shared" si="331"/>
        <v>n/a</v>
      </c>
      <c r="N457" s="14">
        <f t="shared" ref="N457:N462" si="332">IFERROR((K457-G457)/G457,"n/a")</f>
        <v>-1</v>
      </c>
      <c r="O457" s="14">
        <f t="shared" ref="O457:O462" si="333">IFERROR((K457-B457)/B457,"n/a")</f>
        <v>-1</v>
      </c>
      <c r="P457" s="14"/>
    </row>
    <row r="458" spans="1:16" x14ac:dyDescent="0.2">
      <c r="A458" s="50" t="s">
        <v>104</v>
      </c>
      <c r="B458" s="59">
        <v>366</v>
      </c>
      <c r="C458" s="59">
        <v>249</v>
      </c>
      <c r="D458" s="59">
        <v>282</v>
      </c>
      <c r="E458" s="59">
        <v>507</v>
      </c>
      <c r="F458" s="60">
        <v>325</v>
      </c>
      <c r="G458" s="60">
        <v>321</v>
      </c>
      <c r="H458" s="60">
        <v>407</v>
      </c>
      <c r="I458" s="60">
        <v>117</v>
      </c>
      <c r="J458" s="60">
        <v>90</v>
      </c>
      <c r="K458" s="60">
        <v>4</v>
      </c>
      <c r="L458" s="52">
        <f t="shared" si="330"/>
        <v>-86</v>
      </c>
      <c r="M458" s="53">
        <f t="shared" si="331"/>
        <v>-0.9555555555555556</v>
      </c>
      <c r="N458" s="54">
        <f t="shared" si="332"/>
        <v>-0.98753894080996885</v>
      </c>
      <c r="O458" s="54">
        <f t="shared" si="333"/>
        <v>-0.98907103825136611</v>
      </c>
      <c r="P458" s="54"/>
    </row>
    <row r="459" spans="1:16" x14ac:dyDescent="0.2">
      <c r="A459" s="7" t="s">
        <v>105</v>
      </c>
      <c r="B459" s="36">
        <v>0</v>
      </c>
      <c r="C459" s="36">
        <v>1735</v>
      </c>
      <c r="D459" s="36">
        <v>1809</v>
      </c>
      <c r="E459" s="36">
        <v>1908</v>
      </c>
      <c r="F459" s="46">
        <v>1581</v>
      </c>
      <c r="G459" s="46">
        <v>1560</v>
      </c>
      <c r="H459" s="46">
        <v>1828</v>
      </c>
      <c r="I459" s="46">
        <v>2425</v>
      </c>
      <c r="J459" s="46">
        <v>2535</v>
      </c>
      <c r="K459" s="46">
        <v>2446</v>
      </c>
      <c r="L459" s="28">
        <f t="shared" si="330"/>
        <v>-89</v>
      </c>
      <c r="M459" s="31">
        <f t="shared" si="331"/>
        <v>-3.5108481262327414E-2</v>
      </c>
      <c r="N459" s="14">
        <f t="shared" si="332"/>
        <v>0.56794871794871793</v>
      </c>
      <c r="O459" s="14" t="str">
        <f t="shared" si="333"/>
        <v>n/a</v>
      </c>
      <c r="P459" s="14"/>
    </row>
    <row r="460" spans="1:16" x14ac:dyDescent="0.2">
      <c r="A460" s="50" t="s">
        <v>102</v>
      </c>
      <c r="B460" s="59">
        <v>0</v>
      </c>
      <c r="C460" s="59">
        <v>0</v>
      </c>
      <c r="D460" s="59">
        <v>3</v>
      </c>
      <c r="E460" s="59">
        <v>0</v>
      </c>
      <c r="F460" s="60">
        <v>0</v>
      </c>
      <c r="G460" s="60">
        <v>0</v>
      </c>
      <c r="H460" s="60">
        <v>0</v>
      </c>
      <c r="I460" s="60">
        <v>0</v>
      </c>
      <c r="J460" s="60">
        <v>0</v>
      </c>
      <c r="K460" s="60">
        <v>0</v>
      </c>
      <c r="L460" s="52">
        <f t="shared" si="330"/>
        <v>0</v>
      </c>
      <c r="M460" s="53" t="str">
        <f t="shared" si="331"/>
        <v>n/a</v>
      </c>
      <c r="N460" s="54" t="str">
        <f t="shared" si="332"/>
        <v>n/a</v>
      </c>
      <c r="O460" s="54" t="str">
        <f t="shared" si="333"/>
        <v>n/a</v>
      </c>
      <c r="P460" s="54"/>
    </row>
    <row r="461" spans="1:16" x14ac:dyDescent="0.2">
      <c r="A461" s="7" t="s">
        <v>106</v>
      </c>
      <c r="B461" s="36">
        <v>9403</v>
      </c>
      <c r="C461" s="36">
        <v>10809</v>
      </c>
      <c r="D461" s="36">
        <v>14188</v>
      </c>
      <c r="E461" s="36">
        <v>16407.5</v>
      </c>
      <c r="F461" s="46">
        <v>18379</v>
      </c>
      <c r="G461" s="46">
        <v>18526</v>
      </c>
      <c r="H461" s="46">
        <v>19258.5</v>
      </c>
      <c r="I461" s="46">
        <v>20486</v>
      </c>
      <c r="J461" s="46">
        <v>20971.5</v>
      </c>
      <c r="K461" s="46">
        <v>20213.5</v>
      </c>
      <c r="L461" s="28">
        <f t="shared" si="330"/>
        <v>-758</v>
      </c>
      <c r="M461" s="31">
        <f t="shared" si="331"/>
        <v>-3.6144291061678949E-2</v>
      </c>
      <c r="N461" s="14">
        <f t="shared" si="332"/>
        <v>9.1088200367051717E-2</v>
      </c>
      <c r="O461" s="14">
        <f t="shared" si="333"/>
        <v>1.1496862703392534</v>
      </c>
      <c r="P461" s="14"/>
    </row>
    <row r="462" spans="1:16" x14ac:dyDescent="0.2">
      <c r="A462" s="50" t="s">
        <v>94</v>
      </c>
      <c r="B462" s="59">
        <v>2047</v>
      </c>
      <c r="C462" s="59">
        <v>866</v>
      </c>
      <c r="D462" s="59">
        <v>1149.5</v>
      </c>
      <c r="E462" s="59">
        <v>1411</v>
      </c>
      <c r="F462" s="60">
        <v>1291</v>
      </c>
      <c r="G462" s="60">
        <v>1698</v>
      </c>
      <c r="H462" s="60">
        <v>1659.5</v>
      </c>
      <c r="I462" s="60">
        <v>1179.5</v>
      </c>
      <c r="J462" s="60">
        <v>1307</v>
      </c>
      <c r="K462" s="60">
        <v>1148</v>
      </c>
      <c r="L462" s="52">
        <f t="shared" si="330"/>
        <v>-159</v>
      </c>
      <c r="M462" s="53">
        <f t="shared" si="331"/>
        <v>-0.12165263963274675</v>
      </c>
      <c r="N462" s="54">
        <f t="shared" si="332"/>
        <v>-0.32391048292108365</v>
      </c>
      <c r="O462" s="54">
        <f t="shared" si="333"/>
        <v>-0.43917928676111384</v>
      </c>
      <c r="P462" s="54"/>
    </row>
    <row r="463" spans="1:16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23" t="s">
        <v>48</v>
      </c>
      <c r="M463" s="32"/>
      <c r="N463" s="17"/>
      <c r="O463" s="17"/>
      <c r="P463" s="16"/>
    </row>
    <row r="464" spans="1:16" x14ac:dyDescent="0.2">
      <c r="A464" s="50" t="s">
        <v>92</v>
      </c>
      <c r="B464" s="55">
        <f>B456/$B$455</f>
        <v>0.4980382971247877</v>
      </c>
      <c r="C464" s="70">
        <f>C456/$C$455</f>
        <v>0.43305530300035577</v>
      </c>
      <c r="D464" s="55">
        <f>D456/$D$455</f>
        <v>0.33015766895091647</v>
      </c>
      <c r="E464" s="55">
        <f>E456/$E$455</f>
        <v>0.30908288520946048</v>
      </c>
      <c r="F464" s="55">
        <f>F456/$F$455</f>
        <v>0.2254198313706362</v>
      </c>
      <c r="G464" s="55">
        <f>G456/$G$455</f>
        <v>0.25017238769572309</v>
      </c>
      <c r="H464" s="55">
        <f>H456/$H$455</f>
        <v>0.2394099910357754</v>
      </c>
      <c r="I464" s="55">
        <f>I456/$I$455</f>
        <v>0.19758813374894665</v>
      </c>
      <c r="J464" s="55">
        <f>J456/$J$455</f>
        <v>0.18402018365156989</v>
      </c>
      <c r="K464" s="55">
        <f>K456/$K$455</f>
        <v>0.17939483750904642</v>
      </c>
      <c r="L464" s="52"/>
      <c r="M464" s="53">
        <f>IFERROR((K464-J464),"n/a")</f>
        <v>-4.6253461425234677E-3</v>
      </c>
      <c r="N464" s="54">
        <f>IFERROR((K464-G464),"n/a")</f>
        <v>-7.0777550186676669E-2</v>
      </c>
      <c r="O464" s="54">
        <f>IFERROR((K464-B464),"n/a")</f>
        <v>-0.31864345961574125</v>
      </c>
      <c r="P464" s="54"/>
    </row>
    <row r="465" spans="1:16" x14ac:dyDescent="0.2">
      <c r="A465" s="7" t="s">
        <v>93</v>
      </c>
      <c r="B465" s="9">
        <f t="shared" ref="B465:B470" si="334">B457/$B$455</f>
        <v>4.067849544221272E-2</v>
      </c>
      <c r="C465" s="9">
        <f t="shared" ref="C465:C470" si="335">C457/$C$455</f>
        <v>2.6999248922797169E-2</v>
      </c>
      <c r="D465" s="9">
        <f t="shared" ref="D465:D470" si="336">D457/$D$455</f>
        <v>2.2396790907571452E-2</v>
      </c>
      <c r="E465" s="9">
        <f t="shared" ref="E465:E470" si="337">E457/$E$455</f>
        <v>2.9486278419770844E-2</v>
      </c>
      <c r="F465" s="9">
        <f t="shared" ref="F465:F470" si="338">F457/$F$455</f>
        <v>2.2855550135879033E-2</v>
      </c>
      <c r="G465" s="9">
        <f t="shared" ref="G465:G470" si="339">G457/$G$455</f>
        <v>6.2900486049210381E-3</v>
      </c>
      <c r="H465" s="9">
        <f t="shared" ref="H465:H470" si="340">H457/$H$455</f>
        <v>5.8674924619020455E-3</v>
      </c>
      <c r="I465" s="9">
        <f t="shared" ref="I465:I470" si="341">I457/$I$455</f>
        <v>1.0210342880985691E-2</v>
      </c>
      <c r="J465" s="9">
        <f t="shared" ref="J465:J470" si="342">J457/$J$455</f>
        <v>0</v>
      </c>
      <c r="K465" s="9">
        <f t="shared" ref="K465:K470" si="343">K457/$K$455</f>
        <v>0</v>
      </c>
      <c r="L465" s="28"/>
      <c r="M465" s="31">
        <f t="shared" ref="M465:M468" si="344">IFERROR((K465-J465),"n/a")</f>
        <v>0</v>
      </c>
      <c r="N465" s="14">
        <f t="shared" ref="N465:N470" si="345">IFERROR((K465-G465),"n/a")</f>
        <v>-6.2900486049210381E-3</v>
      </c>
      <c r="O465" s="14">
        <f t="shared" ref="O465:O470" si="346">IFERROR((K465-B465),"n/a")</f>
        <v>-4.067849544221272E-2</v>
      </c>
      <c r="P465" s="14"/>
    </row>
    <row r="466" spans="1:16" x14ac:dyDescent="0.2">
      <c r="A466" s="50" t="s">
        <v>104</v>
      </c>
      <c r="B466" s="55">
        <f t="shared" si="334"/>
        <v>1.4288223926919249E-2</v>
      </c>
      <c r="C466" s="70">
        <f t="shared" si="335"/>
        <v>9.8430643949875482E-3</v>
      </c>
      <c r="D466" s="55">
        <f t="shared" si="336"/>
        <v>1.0474121120953814E-2</v>
      </c>
      <c r="E466" s="55">
        <f t="shared" si="337"/>
        <v>1.6573772903352348E-2</v>
      </c>
      <c r="F466" s="55">
        <f t="shared" si="338"/>
        <v>1.1323252735001045E-2</v>
      </c>
      <c r="G466" s="55">
        <f t="shared" si="339"/>
        <v>1.079735616138852E-2</v>
      </c>
      <c r="H466" s="55">
        <f t="shared" si="340"/>
        <v>1.3267052399967403E-2</v>
      </c>
      <c r="I466" s="55">
        <f t="shared" si="341"/>
        <v>3.8288785803696343E-3</v>
      </c>
      <c r="J466" s="55">
        <f t="shared" si="342"/>
        <v>2.9489101319637285E-3</v>
      </c>
      <c r="K466" s="55">
        <f t="shared" si="343"/>
        <v>1.3785022572974462E-4</v>
      </c>
      <c r="L466" s="52"/>
      <c r="M466" s="53">
        <f t="shared" si="344"/>
        <v>-2.811059906233984E-3</v>
      </c>
      <c r="N466" s="54">
        <f t="shared" si="345"/>
        <v>-1.0659505935658776E-2</v>
      </c>
      <c r="O466" s="54">
        <f t="shared" si="346"/>
        <v>-1.4150373701189505E-2</v>
      </c>
      <c r="P466" s="54"/>
    </row>
    <row r="467" spans="1:16" x14ac:dyDescent="0.2">
      <c r="A467" s="7" t="s">
        <v>105</v>
      </c>
      <c r="B467" s="9">
        <f t="shared" si="334"/>
        <v>0</v>
      </c>
      <c r="C467" s="9">
        <f t="shared" si="335"/>
        <v>6.8585207732142148E-2</v>
      </c>
      <c r="D467" s="9">
        <f t="shared" si="336"/>
        <v>6.7190372722714359E-2</v>
      </c>
      <c r="E467" s="9">
        <f t="shared" si="337"/>
        <v>6.2372305127408836E-2</v>
      </c>
      <c r="F467" s="9">
        <f t="shared" si="338"/>
        <v>5.5083269458574315E-2</v>
      </c>
      <c r="G467" s="9">
        <f t="shared" si="339"/>
        <v>5.247313274693486E-2</v>
      </c>
      <c r="H467" s="9">
        <f t="shared" si="340"/>
        <v>5.9587645668649665E-2</v>
      </c>
      <c r="I467" s="9">
        <f t="shared" si="341"/>
        <v>7.935923553330225E-2</v>
      </c>
      <c r="J467" s="9">
        <f t="shared" si="342"/>
        <v>8.3060968716978351E-2</v>
      </c>
      <c r="K467" s="9">
        <f t="shared" si="343"/>
        <v>8.4295413033738845E-2</v>
      </c>
      <c r="L467" s="28"/>
      <c r="M467" s="31">
        <f t="shared" si="344"/>
        <v>1.234444316760494E-3</v>
      </c>
      <c r="N467" s="14">
        <f t="shared" si="345"/>
        <v>3.1822280286803985E-2</v>
      </c>
      <c r="O467" s="14">
        <f t="shared" si="346"/>
        <v>8.4295413033738845E-2</v>
      </c>
      <c r="P467" s="14"/>
    </row>
    <row r="468" spans="1:16" x14ac:dyDescent="0.2">
      <c r="A468" s="50" t="s">
        <v>102</v>
      </c>
      <c r="B468" s="55">
        <f t="shared" si="334"/>
        <v>0</v>
      </c>
      <c r="C468" s="70">
        <f t="shared" si="335"/>
        <v>0</v>
      </c>
      <c r="D468" s="55">
        <f t="shared" si="336"/>
        <v>1.1142682043567887E-4</v>
      </c>
      <c r="E468" s="55">
        <f t="shared" si="337"/>
        <v>0</v>
      </c>
      <c r="F468" s="55">
        <f t="shared" si="338"/>
        <v>0</v>
      </c>
      <c r="G468" s="55">
        <f t="shared" si="339"/>
        <v>0</v>
      </c>
      <c r="H468" s="55">
        <f t="shared" si="340"/>
        <v>0</v>
      </c>
      <c r="I468" s="55">
        <f t="shared" si="341"/>
        <v>0</v>
      </c>
      <c r="J468" s="55">
        <f t="shared" si="342"/>
        <v>0</v>
      </c>
      <c r="K468" s="55">
        <f t="shared" si="343"/>
        <v>0</v>
      </c>
      <c r="L468" s="52"/>
      <c r="M468" s="53">
        <f t="shared" si="344"/>
        <v>0</v>
      </c>
      <c r="N468" s="54">
        <f t="shared" si="345"/>
        <v>0</v>
      </c>
      <c r="O468" s="54">
        <f t="shared" si="346"/>
        <v>0</v>
      </c>
      <c r="P468" s="54"/>
    </row>
    <row r="469" spans="1:16" x14ac:dyDescent="0.2">
      <c r="A469" s="7" t="s">
        <v>106</v>
      </c>
      <c r="B469" s="9">
        <f t="shared" si="334"/>
        <v>0.36708243055962209</v>
      </c>
      <c r="C469" s="9">
        <f t="shared" si="335"/>
        <v>0.42728386765229076</v>
      </c>
      <c r="D469" s="9">
        <f t="shared" si="336"/>
        <v>0.52697457611380394</v>
      </c>
      <c r="E469" s="9">
        <f t="shared" si="337"/>
        <v>0.53635932724211766</v>
      </c>
      <c r="F469" s="9">
        <f t="shared" si="338"/>
        <v>0.64033865235872067</v>
      </c>
      <c r="G469" s="9">
        <f t="shared" si="339"/>
        <v>0.62315208799340727</v>
      </c>
      <c r="H469" s="9">
        <f t="shared" si="340"/>
        <v>0.62777279765300298</v>
      </c>
      <c r="I469" s="9">
        <f t="shared" si="341"/>
        <v>0.67041373160215656</v>
      </c>
      <c r="J469" s="9">
        <f t="shared" si="342"/>
        <v>0.68714520924974809</v>
      </c>
      <c r="K469" s="9">
        <f t="shared" si="343"/>
        <v>0.69660888444704827</v>
      </c>
      <c r="L469" s="28"/>
      <c r="M469" s="31">
        <f>IFERROR((K470-J470),"n/a")</f>
        <v>-3.261713465303212E-3</v>
      </c>
      <c r="N469" s="14">
        <f t="shared" si="345"/>
        <v>7.3456796453641005E-2</v>
      </c>
      <c r="O469" s="14">
        <f t="shared" si="346"/>
        <v>0.32952645388742619</v>
      </c>
      <c r="P469" s="14"/>
    </row>
    <row r="470" spans="1:16" x14ac:dyDescent="0.2">
      <c r="A470" s="50" t="s">
        <v>94</v>
      </c>
      <c r="B470" s="55">
        <f t="shared" si="334"/>
        <v>7.9912552946458201E-2</v>
      </c>
      <c r="C470" s="70">
        <f t="shared" si="335"/>
        <v>3.4233308297426573E-2</v>
      </c>
      <c r="D470" s="55">
        <f t="shared" si="336"/>
        <v>4.2695043363604288E-2</v>
      </c>
      <c r="E470" s="55">
        <f t="shared" si="337"/>
        <v>4.6125431097889864E-2</v>
      </c>
      <c r="F470" s="55">
        <f t="shared" si="338"/>
        <v>4.4979443941188767E-2</v>
      </c>
      <c r="G470" s="55">
        <f t="shared" si="339"/>
        <v>5.7114986797625257E-2</v>
      </c>
      <c r="H470" s="55">
        <f t="shared" si="340"/>
        <v>5.4095020780702469E-2</v>
      </c>
      <c r="I470" s="55">
        <f t="shared" si="341"/>
        <v>3.8599677654239176E-2</v>
      </c>
      <c r="J470" s="55">
        <f t="shared" si="342"/>
        <v>4.2824728249739923E-2</v>
      </c>
      <c r="K470" s="55">
        <f t="shared" si="343"/>
        <v>3.9563014784436711E-2</v>
      </c>
      <c r="L470" s="61"/>
      <c r="M470" s="53">
        <f>IFERROR((K471-J471),"n/a")</f>
        <v>0</v>
      </c>
      <c r="N470" s="54">
        <f t="shared" si="345"/>
        <v>-1.7551972013188546E-2</v>
      </c>
      <c r="O470" s="54">
        <f t="shared" si="346"/>
        <v>-4.0349538162021491E-2</v>
      </c>
      <c r="P470" s="54"/>
    </row>
    <row r="471" spans="1:16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47"/>
    </row>
    <row r="472" spans="1:16" x14ac:dyDescent="0.2">
      <c r="A472" s="50" t="s">
        <v>92</v>
      </c>
      <c r="B472" s="55">
        <f>B456/B$455</f>
        <v>0.4980382971247877</v>
      </c>
      <c r="C472" s="55">
        <f t="shared" ref="C472:J472" si="347">C456/C$455</f>
        <v>0.43305530300035577</v>
      </c>
      <c r="D472" s="55">
        <f t="shared" si="347"/>
        <v>0.33015766895091647</v>
      </c>
      <c r="E472" s="55">
        <f t="shared" si="347"/>
        <v>0.30908288520946048</v>
      </c>
      <c r="F472" s="55">
        <f t="shared" si="347"/>
        <v>0.2254198313706362</v>
      </c>
      <c r="G472" s="55">
        <f t="shared" si="347"/>
        <v>0.25017238769572309</v>
      </c>
      <c r="H472" s="55">
        <f t="shared" si="347"/>
        <v>0.2394099910357754</v>
      </c>
      <c r="I472" s="55">
        <f t="shared" si="347"/>
        <v>0.19758813374894665</v>
      </c>
      <c r="J472" s="55">
        <f t="shared" si="347"/>
        <v>0.18402018365156989</v>
      </c>
      <c r="K472" s="55">
        <f>K456/K$455</f>
        <v>0.17939483750904642</v>
      </c>
      <c r="L472" s="52"/>
      <c r="M472" s="53">
        <f>IFERROR((K472-J472),"n/a")</f>
        <v>-4.6253461425234677E-3</v>
      </c>
      <c r="N472" s="54">
        <f>IFERROR((K472-G472),"n/a")</f>
        <v>-7.0777550186676669E-2</v>
      </c>
      <c r="O472" s="54">
        <f>IFERROR((K472-B472),"n/a")</f>
        <v>-0.31864345961574125</v>
      </c>
      <c r="P472" s="54"/>
    </row>
    <row r="473" spans="1:16" x14ac:dyDescent="0.2">
      <c r="A473" s="7" t="s">
        <v>107</v>
      </c>
      <c r="B473" s="9">
        <f>SUM(B457,B458,B459,B460,B462)/B$455</f>
        <v>0.13487927231559016</v>
      </c>
      <c r="C473" s="9">
        <f t="shared" ref="C473:J473" si="348">SUM(C457,C458,C459,C460,C462)/C$455</f>
        <v>0.13966082934735344</v>
      </c>
      <c r="D473" s="9">
        <f t="shared" si="348"/>
        <v>0.14286775493527959</v>
      </c>
      <c r="E473" s="9">
        <f t="shared" si="348"/>
        <v>0.15455778754842189</v>
      </c>
      <c r="F473" s="9">
        <f t="shared" si="348"/>
        <v>0.13424151627064315</v>
      </c>
      <c r="G473" s="9">
        <f t="shared" si="348"/>
        <v>0.12667552431086967</v>
      </c>
      <c r="H473" s="9">
        <f t="shared" si="348"/>
        <v>0.13281721131122157</v>
      </c>
      <c r="I473" s="9">
        <f t="shared" si="348"/>
        <v>0.13199813464889673</v>
      </c>
      <c r="J473" s="9">
        <f t="shared" si="348"/>
        <v>0.128834607098682</v>
      </c>
      <c r="K473" s="9">
        <f>SUM(K457,K458,K459,K460,K462)/K$455</f>
        <v>0.1239962780439053</v>
      </c>
      <c r="L473" s="28"/>
      <c r="M473" s="31">
        <f t="shared" ref="M473:M474" si="349">IFERROR((K473-J473),"n/a")</f>
        <v>-4.8383290547766994E-3</v>
      </c>
      <c r="N473" s="14">
        <f t="shared" ref="N473:N474" si="350">IFERROR((K473-G473),"n/a")</f>
        <v>-2.6792462669643774E-3</v>
      </c>
      <c r="O473" s="14">
        <f t="shared" ref="O473:O474" si="351">IFERROR((K473-B473),"n/a")</f>
        <v>-1.0882994271684862E-2</v>
      </c>
      <c r="P473" s="14"/>
    </row>
    <row r="474" spans="1:16" x14ac:dyDescent="0.2">
      <c r="A474" s="50" t="s">
        <v>103</v>
      </c>
      <c r="B474" s="55">
        <f>B461/B$455</f>
        <v>0.36708243055962209</v>
      </c>
      <c r="C474" s="55">
        <f t="shared" ref="C474:J474" si="352">C461/C$455</f>
        <v>0.42728386765229076</v>
      </c>
      <c r="D474" s="55">
        <f t="shared" si="352"/>
        <v>0.52697457611380394</v>
      </c>
      <c r="E474" s="55">
        <f t="shared" si="352"/>
        <v>0.53635932724211766</v>
      </c>
      <c r="F474" s="55">
        <f t="shared" si="352"/>
        <v>0.64033865235872067</v>
      </c>
      <c r="G474" s="55">
        <f t="shared" si="352"/>
        <v>0.62315208799340727</v>
      </c>
      <c r="H474" s="55">
        <f t="shared" si="352"/>
        <v>0.62777279765300298</v>
      </c>
      <c r="I474" s="55">
        <f t="shared" si="352"/>
        <v>0.67041373160215656</v>
      </c>
      <c r="J474" s="55">
        <f t="shared" si="352"/>
        <v>0.68714520924974809</v>
      </c>
      <c r="K474" s="55">
        <f>K461/K$455</f>
        <v>0.69660888444704827</v>
      </c>
      <c r="L474" s="52"/>
      <c r="M474" s="53">
        <f t="shared" si="349"/>
        <v>9.4636751973001809E-3</v>
      </c>
      <c r="N474" s="54">
        <f t="shared" si="350"/>
        <v>7.3456796453641005E-2</v>
      </c>
      <c r="O474" s="54">
        <f t="shared" si="351"/>
        <v>0.32952645388742619</v>
      </c>
      <c r="P474" s="54"/>
    </row>
    <row r="475" spans="1:16" x14ac:dyDescent="0.2">
      <c r="A475" s="10" t="s">
        <v>149</v>
      </c>
      <c r="B475" s="7"/>
    </row>
    <row r="477" spans="1:16" ht="18" x14ac:dyDescent="0.25">
      <c r="A477" s="1" t="s">
        <v>169</v>
      </c>
      <c r="B477" s="1"/>
    </row>
    <row r="478" spans="1:16" x14ac:dyDescent="0.2">
      <c r="A478" s="2"/>
      <c r="B478" s="3" t="s">
        <v>147</v>
      </c>
      <c r="C478" s="3"/>
      <c r="D478" s="3"/>
      <c r="E478" s="3"/>
      <c r="F478" s="3"/>
      <c r="G478" s="3"/>
      <c r="H478" s="3"/>
      <c r="I478" s="3"/>
      <c r="J478" s="3"/>
      <c r="K478" s="3"/>
      <c r="L478" s="90" t="s">
        <v>151</v>
      </c>
      <c r="M478" s="91" t="s">
        <v>152</v>
      </c>
      <c r="N478" s="3" t="s">
        <v>142</v>
      </c>
      <c r="O478" s="3"/>
      <c r="P478" s="3" t="s">
        <v>160</v>
      </c>
    </row>
    <row r="479" spans="1:16" x14ac:dyDescent="0.2">
      <c r="A479" s="4" t="s">
        <v>0</v>
      </c>
      <c r="B479" s="4">
        <v>2017</v>
      </c>
      <c r="C479" s="92">
        <f t="shared" ref="C479:K479" si="353">C$4</f>
        <v>2018</v>
      </c>
      <c r="D479" s="92">
        <f t="shared" si="353"/>
        <v>2019</v>
      </c>
      <c r="E479" s="92">
        <f t="shared" si="353"/>
        <v>2020</v>
      </c>
      <c r="F479" s="48" t="str">
        <f t="shared" si="353"/>
        <v>2021^</v>
      </c>
      <c r="G479" s="92">
        <f t="shared" si="353"/>
        <v>2022</v>
      </c>
      <c r="H479" s="92">
        <f t="shared" si="353"/>
        <v>2023</v>
      </c>
      <c r="I479" s="48">
        <f t="shared" si="353"/>
        <v>2024</v>
      </c>
      <c r="J479" s="48">
        <f t="shared" si="353"/>
        <v>2025</v>
      </c>
      <c r="K479" s="93">
        <f t="shared" si="353"/>
        <v>2026</v>
      </c>
      <c r="L479" s="89" t="s">
        <v>141</v>
      </c>
      <c r="M479" s="89"/>
      <c r="N479" s="27" t="s">
        <v>143</v>
      </c>
      <c r="O479" s="27" t="s">
        <v>144</v>
      </c>
      <c r="P479" s="27" t="s">
        <v>161</v>
      </c>
    </row>
    <row r="480" spans="1:16" x14ac:dyDescent="0.2">
      <c r="A480" s="7" t="s">
        <v>166</v>
      </c>
      <c r="B480" s="94">
        <v>144</v>
      </c>
      <c r="C480" s="94">
        <v>183</v>
      </c>
      <c r="D480" s="94">
        <v>256</v>
      </c>
      <c r="E480" s="94">
        <v>294</v>
      </c>
      <c r="F480" s="95">
        <v>361</v>
      </c>
      <c r="G480" s="95">
        <v>369</v>
      </c>
      <c r="H480" s="95">
        <v>361</v>
      </c>
      <c r="I480" s="95">
        <v>377</v>
      </c>
      <c r="J480" s="95">
        <v>351</v>
      </c>
      <c r="K480" s="95">
        <v>341</v>
      </c>
      <c r="L480" s="96">
        <f>K480-J480</f>
        <v>-10</v>
      </c>
      <c r="M480" s="97">
        <f>IFERROR((K480-J480)/J480,"n/a")</f>
        <v>-2.8490028490028491E-2</v>
      </c>
      <c r="N480" s="98">
        <f>IFERROR((K480-G480)/G480,"n/a")</f>
        <v>-7.5880758807588072E-2</v>
      </c>
      <c r="O480" s="98">
        <f>IFERROR((K480-B480)/B480,"n/a")</f>
        <v>1.3680555555555556</v>
      </c>
      <c r="P480" s="98"/>
    </row>
    <row r="481" spans="1:16" x14ac:dyDescent="0.2">
      <c r="A481" s="50" t="s">
        <v>167</v>
      </c>
      <c r="B481" s="59">
        <v>9403</v>
      </c>
      <c r="C481" s="59">
        <v>10809</v>
      </c>
      <c r="D481" s="59">
        <v>14188</v>
      </c>
      <c r="E481" s="59">
        <v>16407.5</v>
      </c>
      <c r="F481" s="99">
        <v>18379</v>
      </c>
      <c r="G481" s="99">
        <v>18526</v>
      </c>
      <c r="H481" s="99">
        <v>19258.5</v>
      </c>
      <c r="I481" s="99">
        <v>20486</v>
      </c>
      <c r="J481" s="99">
        <v>20971.5</v>
      </c>
      <c r="K481" s="99">
        <v>20213.5</v>
      </c>
      <c r="L481" s="52">
        <f t="shared" ref="L481:L485" si="354">K481-J481</f>
        <v>-758</v>
      </c>
      <c r="M481" s="53">
        <f t="shared" ref="M481:M484" si="355">IFERROR((K481-J481)/J481,"n/a")</f>
        <v>-3.6144291061678949E-2</v>
      </c>
      <c r="N481" s="54">
        <f>IFERROR((K481-G481)/G481,"n/a")</f>
        <v>9.1088200367051717E-2</v>
      </c>
      <c r="O481" s="54">
        <f>IFERROR((K481-B481)/B481,"n/a")</f>
        <v>1.1496862703392534</v>
      </c>
      <c r="P481" s="54"/>
    </row>
    <row r="482" spans="1:16" x14ac:dyDescent="0.2">
      <c r="A482" s="7" t="s">
        <v>59</v>
      </c>
      <c r="B482" s="36">
        <v>3197</v>
      </c>
      <c r="C482" s="36">
        <v>3797</v>
      </c>
      <c r="D482" s="36">
        <v>5176</v>
      </c>
      <c r="E482" s="36">
        <v>6136</v>
      </c>
      <c r="F482" s="6">
        <v>6839</v>
      </c>
      <c r="G482" s="6">
        <v>6945</v>
      </c>
      <c r="H482" s="6">
        <v>7225</v>
      </c>
      <c r="I482" s="6">
        <v>7661</v>
      </c>
      <c r="J482" s="6">
        <v>7766</v>
      </c>
      <c r="K482" s="6">
        <v>7519</v>
      </c>
      <c r="L482" s="28">
        <f t="shared" si="354"/>
        <v>-247</v>
      </c>
      <c r="M482" s="31">
        <f t="shared" si="355"/>
        <v>-3.180530517640999E-2</v>
      </c>
      <c r="N482" s="14">
        <f t="shared" ref="N482:N485" si="356">IFERROR((K482-G482)/G482,"n/a")</f>
        <v>8.2649388048956079E-2</v>
      </c>
      <c r="O482" s="14">
        <f t="shared" ref="O482:O485" si="357">IFERROR((K482-B482)/B482,"n/a")</f>
        <v>1.3518923991241789</v>
      </c>
      <c r="P482" s="14"/>
    </row>
    <row r="483" spans="1:16" x14ac:dyDescent="0.2">
      <c r="A483" s="50" t="s">
        <v>60</v>
      </c>
      <c r="B483" s="59">
        <v>1567.17</v>
      </c>
      <c r="C483" s="59">
        <v>1801.5</v>
      </c>
      <c r="D483" s="59">
        <v>2364.67</v>
      </c>
      <c r="E483" s="59">
        <v>2734.58</v>
      </c>
      <c r="F483" s="99">
        <v>3063.17</v>
      </c>
      <c r="G483" s="99">
        <v>3087.67</v>
      </c>
      <c r="H483" s="99">
        <v>3209.75</v>
      </c>
      <c r="I483" s="99">
        <v>3414.33</v>
      </c>
      <c r="J483" s="99">
        <v>3495.25</v>
      </c>
      <c r="K483" s="99">
        <v>3368.92</v>
      </c>
      <c r="L483" s="52">
        <f t="shared" si="354"/>
        <v>-126.32999999999993</v>
      </c>
      <c r="M483" s="53">
        <f t="shared" si="355"/>
        <v>-3.614333738645302E-2</v>
      </c>
      <c r="N483" s="54">
        <f t="shared" si="356"/>
        <v>9.1088102031629023E-2</v>
      </c>
      <c r="O483" s="54">
        <f t="shared" si="357"/>
        <v>1.1496838249838881</v>
      </c>
      <c r="P483" s="54"/>
    </row>
    <row r="484" spans="1:16" x14ac:dyDescent="0.2">
      <c r="A484" s="7" t="s">
        <v>61</v>
      </c>
      <c r="B484" s="36">
        <v>1355.67</v>
      </c>
      <c r="C484" s="36">
        <v>1546.5</v>
      </c>
      <c r="D484" s="36">
        <v>2024.33</v>
      </c>
      <c r="E484" s="36">
        <v>2254.33</v>
      </c>
      <c r="F484" s="6">
        <v>2432.83</v>
      </c>
      <c r="G484" s="6">
        <v>2428.67</v>
      </c>
      <c r="H484" s="6">
        <v>2546.08</v>
      </c>
      <c r="I484" s="6">
        <v>2799.25</v>
      </c>
      <c r="J484" s="6">
        <v>2736.92</v>
      </c>
      <c r="K484" s="6">
        <v>2659.42</v>
      </c>
      <c r="L484" s="28">
        <f t="shared" si="354"/>
        <v>-77.5</v>
      </c>
      <c r="M484" s="31">
        <f t="shared" si="355"/>
        <v>-2.8316501761103723E-2</v>
      </c>
      <c r="N484" s="14">
        <f t="shared" si="356"/>
        <v>9.5010849559635513E-2</v>
      </c>
      <c r="O484" s="14">
        <f t="shared" si="357"/>
        <v>0.96170159404574851</v>
      </c>
      <c r="P484" s="14"/>
    </row>
    <row r="485" spans="1:16" x14ac:dyDescent="0.2">
      <c r="A485" s="50" t="s">
        <v>62</v>
      </c>
      <c r="B485" s="59">
        <v>211.5</v>
      </c>
      <c r="C485" s="59">
        <v>255</v>
      </c>
      <c r="D485" s="59">
        <v>340.33</v>
      </c>
      <c r="E485" s="59">
        <v>480.25</v>
      </c>
      <c r="F485" s="99">
        <v>630.33000000000004</v>
      </c>
      <c r="G485" s="99">
        <v>659</v>
      </c>
      <c r="H485" s="99">
        <v>663.67</v>
      </c>
      <c r="I485" s="99">
        <v>615.08000000000004</v>
      </c>
      <c r="J485" s="99">
        <v>758.33</v>
      </c>
      <c r="K485" s="99">
        <v>709.5</v>
      </c>
      <c r="L485" s="52">
        <f t="shared" si="354"/>
        <v>-48.830000000000041</v>
      </c>
      <c r="M485" s="53">
        <f>IFERROR((K485-J485)/J485,"n/a")</f>
        <v>-6.4391491830733366E-2</v>
      </c>
      <c r="N485" s="54">
        <f t="shared" si="356"/>
        <v>7.6631259484066766E-2</v>
      </c>
      <c r="O485" s="54">
        <f t="shared" si="357"/>
        <v>2.354609929078014</v>
      </c>
      <c r="P485" s="54"/>
    </row>
    <row r="486" spans="1:16" x14ac:dyDescent="0.2">
      <c r="A486" s="24" t="s">
        <v>35</v>
      </c>
      <c r="B486" s="24"/>
    </row>
    <row r="487" spans="1:16" x14ac:dyDescent="0.2">
      <c r="A487" t="s">
        <v>154</v>
      </c>
    </row>
    <row r="488" spans="1:16" x14ac:dyDescent="0.2">
      <c r="A488" s="2" t="s">
        <v>168</v>
      </c>
    </row>
    <row r="489" spans="1:16" x14ac:dyDescent="0.2">
      <c r="A489" s="112"/>
      <c r="B489" s="70">
        <f>B482/B$5</f>
        <v>0.12480968182705446</v>
      </c>
      <c r="C489" s="70">
        <f>C482/C$5</f>
        <v>0.15009684942878601</v>
      </c>
      <c r="D489" s="70">
        <f>D482/D$5</f>
        <v>0.19224483731986333</v>
      </c>
      <c r="E489" s="70">
        <f>E482/E$5</f>
        <v>0.20058842759071591</v>
      </c>
      <c r="F489" s="70">
        <f>F482/F$5</f>
        <v>0.23827607832206815</v>
      </c>
      <c r="G489" s="70">
        <f t="shared" ref="G489:J489" si="358">G482/G$5</f>
        <v>0.2336024217961655</v>
      </c>
      <c r="H489" s="70">
        <f t="shared" si="358"/>
        <v>0.23551846660364442</v>
      </c>
      <c r="I489" s="70">
        <f t="shared" si="358"/>
        <v>0.25071178453382204</v>
      </c>
      <c r="J489" s="70">
        <f t="shared" si="358"/>
        <v>0.25445609436435124</v>
      </c>
      <c r="K489" s="70">
        <f>K482/K$5</f>
        <v>0.25912396181548747</v>
      </c>
      <c r="L489" s="112"/>
      <c r="M489" s="70">
        <f>IFERROR((K489-J489)/J489, "n/a")</f>
        <v>1.8344490678428766E-2</v>
      </c>
      <c r="N489" s="70">
        <f>IFERROR((K489-G489)/G489, "n/a")</f>
        <v>0.10925203524470009</v>
      </c>
      <c r="O489" s="70">
        <f>IFERROR((K489-B489)/B489, "n/a")</f>
        <v>1.0761527312804853</v>
      </c>
      <c r="P489" s="112"/>
    </row>
    <row r="490" spans="1:16" x14ac:dyDescent="0.2">
      <c r="A490" s="10" t="s">
        <v>149</v>
      </c>
    </row>
    <row r="492" spans="1:16" ht="18" x14ac:dyDescent="0.25">
      <c r="A492" s="1" t="s">
        <v>170</v>
      </c>
      <c r="B492" s="1"/>
    </row>
    <row r="493" spans="1:16" x14ac:dyDescent="0.2">
      <c r="A493" s="2"/>
      <c r="B493" s="3" t="s">
        <v>147</v>
      </c>
      <c r="C493" s="3"/>
      <c r="D493" s="3"/>
      <c r="E493" s="3"/>
      <c r="F493" s="3"/>
      <c r="G493" s="3"/>
      <c r="H493" s="3"/>
      <c r="I493" s="3"/>
      <c r="J493" s="3"/>
      <c r="K493" s="3"/>
      <c r="L493" s="90" t="s">
        <v>151</v>
      </c>
      <c r="M493" s="91" t="s">
        <v>152</v>
      </c>
      <c r="N493" s="3" t="s">
        <v>142</v>
      </c>
      <c r="O493" s="3"/>
      <c r="P493" s="3" t="s">
        <v>160</v>
      </c>
    </row>
    <row r="494" spans="1:16" x14ac:dyDescent="0.2">
      <c r="A494" s="4" t="s">
        <v>0</v>
      </c>
      <c r="B494" s="4">
        <v>2017</v>
      </c>
      <c r="C494" s="92">
        <f t="shared" ref="C494:K494" si="359">C$4</f>
        <v>2018</v>
      </c>
      <c r="D494" s="92">
        <f t="shared" si="359"/>
        <v>2019</v>
      </c>
      <c r="E494" s="92">
        <f t="shared" si="359"/>
        <v>2020</v>
      </c>
      <c r="F494" s="48" t="str">
        <f t="shared" si="359"/>
        <v>2021^</v>
      </c>
      <c r="G494" s="92">
        <f t="shared" si="359"/>
        <v>2022</v>
      </c>
      <c r="H494" s="92">
        <f t="shared" si="359"/>
        <v>2023</v>
      </c>
      <c r="I494" s="48">
        <f t="shared" si="359"/>
        <v>2024</v>
      </c>
      <c r="J494" s="48">
        <f t="shared" si="359"/>
        <v>2025</v>
      </c>
      <c r="K494" s="93">
        <f t="shared" si="359"/>
        <v>2026</v>
      </c>
      <c r="L494" s="89" t="s">
        <v>141</v>
      </c>
      <c r="M494" s="89"/>
      <c r="N494" s="27" t="s">
        <v>143</v>
      </c>
      <c r="O494" s="27" t="s">
        <v>144</v>
      </c>
      <c r="P494" s="27" t="s">
        <v>161</v>
      </c>
    </row>
    <row r="495" spans="1:16" x14ac:dyDescent="0.2">
      <c r="A495" s="5" t="s">
        <v>50</v>
      </c>
      <c r="B495" s="94">
        <v>144</v>
      </c>
      <c r="C495" s="94">
        <v>183</v>
      </c>
      <c r="D495" s="94">
        <v>256</v>
      </c>
      <c r="E495" s="94">
        <v>294</v>
      </c>
      <c r="F495" s="94">
        <v>361</v>
      </c>
      <c r="G495" s="95">
        <v>369</v>
      </c>
      <c r="H495" s="95">
        <v>361</v>
      </c>
      <c r="I495" s="95">
        <v>377</v>
      </c>
      <c r="J495" s="95">
        <v>351</v>
      </c>
      <c r="K495" s="95">
        <v>341</v>
      </c>
      <c r="L495" s="96">
        <f>K495-J495</f>
        <v>-10</v>
      </c>
      <c r="M495" s="97">
        <f>IFERROR((K495-J495)/J495,"n/a")</f>
        <v>-2.8490028490028491E-2</v>
      </c>
      <c r="N495" s="98">
        <f>IFERROR((K495-G495)/G495,"n/a")</f>
        <v>-7.5880758807588072E-2</v>
      </c>
      <c r="O495" s="98">
        <f>IFERROR((K495-B495)/B495,"n/a")</f>
        <v>1.3680555555555556</v>
      </c>
      <c r="P495" s="98"/>
    </row>
    <row r="496" spans="1:16" x14ac:dyDescent="0.2">
      <c r="A496" s="50" t="s">
        <v>1</v>
      </c>
      <c r="B496" s="50">
        <v>33</v>
      </c>
      <c r="C496" s="59">
        <v>37</v>
      </c>
      <c r="D496" s="59">
        <v>47</v>
      </c>
      <c r="E496" s="59">
        <v>59</v>
      </c>
      <c r="F496" s="99">
        <v>51</v>
      </c>
      <c r="G496" s="99">
        <v>46</v>
      </c>
      <c r="H496" s="99">
        <v>45</v>
      </c>
      <c r="I496" s="99">
        <v>48</v>
      </c>
      <c r="J496" s="99">
        <v>46</v>
      </c>
      <c r="K496" s="99">
        <v>54</v>
      </c>
      <c r="L496" s="52">
        <f t="shared" ref="L496:L505" si="360">K496-J496</f>
        <v>8</v>
      </c>
      <c r="M496" s="53">
        <f t="shared" ref="M496:M505" si="361">IFERROR((K496-J496)/J496,"n/a")</f>
        <v>0.17391304347826086</v>
      </c>
      <c r="N496" s="54">
        <f>IFERROR((K496-G496)/G496,"n/a")</f>
        <v>0.17391304347826086</v>
      </c>
      <c r="O496" s="54">
        <f>IFERROR((K496-B496)/B496,"n/a")</f>
        <v>0.63636363636363635</v>
      </c>
      <c r="P496" s="54"/>
    </row>
    <row r="497" spans="1:16" x14ac:dyDescent="0.2">
      <c r="A497" s="7" t="s">
        <v>2</v>
      </c>
      <c r="B497" s="7">
        <v>24</v>
      </c>
      <c r="C497" s="36">
        <v>49</v>
      </c>
      <c r="D497" s="36">
        <v>78</v>
      </c>
      <c r="E497" s="36">
        <v>89</v>
      </c>
      <c r="F497" s="6">
        <v>131</v>
      </c>
      <c r="G497" s="6">
        <v>145</v>
      </c>
      <c r="H497" s="6">
        <v>147</v>
      </c>
      <c r="I497" s="6">
        <v>151</v>
      </c>
      <c r="J497" s="6">
        <v>155</v>
      </c>
      <c r="K497" s="6">
        <v>154</v>
      </c>
      <c r="L497" s="28">
        <f t="shared" si="360"/>
        <v>-1</v>
      </c>
      <c r="M497" s="31">
        <f t="shared" si="361"/>
        <v>-6.4516129032258064E-3</v>
      </c>
      <c r="N497" s="14">
        <f t="shared" ref="N497:N505" si="362">IFERROR((K497-G497)/G497,"n/a")</f>
        <v>6.2068965517241378E-2</v>
      </c>
      <c r="O497" s="14">
        <f t="shared" ref="O497:O505" si="363">IFERROR((K497-B497)/B497,"n/a")</f>
        <v>5.416666666666667</v>
      </c>
      <c r="P497" s="14"/>
    </row>
    <row r="498" spans="1:16" x14ac:dyDescent="0.2">
      <c r="A498" s="50" t="s">
        <v>3</v>
      </c>
      <c r="B498" s="50">
        <v>1</v>
      </c>
      <c r="C498" s="59">
        <v>1</v>
      </c>
      <c r="D498" s="59">
        <v>4</v>
      </c>
      <c r="E498" s="59">
        <v>4</v>
      </c>
      <c r="F498" s="99">
        <v>8</v>
      </c>
      <c r="G498" s="99">
        <v>8</v>
      </c>
      <c r="H498" s="99">
        <v>9</v>
      </c>
      <c r="I498" s="99">
        <v>5</v>
      </c>
      <c r="J498" s="99">
        <v>3</v>
      </c>
      <c r="K498" s="99">
        <v>4</v>
      </c>
      <c r="L498" s="52">
        <f t="shared" si="360"/>
        <v>1</v>
      </c>
      <c r="M498" s="53">
        <f t="shared" si="361"/>
        <v>0.33333333333333331</v>
      </c>
      <c r="N498" s="54">
        <f t="shared" si="362"/>
        <v>-0.5</v>
      </c>
      <c r="O498" s="54">
        <f t="shared" si="363"/>
        <v>3</v>
      </c>
      <c r="P498" s="54"/>
    </row>
    <row r="499" spans="1:16" x14ac:dyDescent="0.2">
      <c r="A499" s="7" t="s">
        <v>4</v>
      </c>
      <c r="B499" s="7">
        <v>9</v>
      </c>
      <c r="C499" s="36">
        <v>7</v>
      </c>
      <c r="D499" s="36">
        <v>10</v>
      </c>
      <c r="E499" s="36">
        <v>10</v>
      </c>
      <c r="F499" s="6">
        <v>15</v>
      </c>
      <c r="G499" s="6">
        <v>16</v>
      </c>
      <c r="H499" s="6">
        <v>14</v>
      </c>
      <c r="I499" s="6">
        <v>22</v>
      </c>
      <c r="J499" s="6">
        <v>12</v>
      </c>
      <c r="K499" s="6">
        <v>11</v>
      </c>
      <c r="L499" s="28">
        <f t="shared" si="360"/>
        <v>-1</v>
      </c>
      <c r="M499" s="31">
        <f t="shared" si="361"/>
        <v>-8.3333333333333329E-2</v>
      </c>
      <c r="N499" s="14">
        <f t="shared" si="362"/>
        <v>-0.3125</v>
      </c>
      <c r="O499" s="14">
        <f t="shared" si="363"/>
        <v>0.22222222222222221</v>
      </c>
      <c r="P499" s="14"/>
    </row>
    <row r="500" spans="1:16" x14ac:dyDescent="0.2">
      <c r="A500" s="50" t="s">
        <v>7</v>
      </c>
      <c r="B500" s="50">
        <v>23</v>
      </c>
      <c r="C500" s="59">
        <v>18</v>
      </c>
      <c r="D500" s="59">
        <v>35</v>
      </c>
      <c r="E500" s="59">
        <v>38</v>
      </c>
      <c r="F500" s="99">
        <v>47</v>
      </c>
      <c r="G500" s="99">
        <v>47</v>
      </c>
      <c r="H500" s="99">
        <v>44</v>
      </c>
      <c r="I500" s="99">
        <v>41</v>
      </c>
      <c r="J500" s="99">
        <v>30</v>
      </c>
      <c r="K500" s="99">
        <v>25</v>
      </c>
      <c r="L500" s="52">
        <f t="shared" si="360"/>
        <v>-5</v>
      </c>
      <c r="M500" s="53">
        <f t="shared" si="361"/>
        <v>-0.16666666666666666</v>
      </c>
      <c r="N500" s="54">
        <f t="shared" si="362"/>
        <v>-0.46808510638297873</v>
      </c>
      <c r="O500" s="54">
        <f t="shared" si="363"/>
        <v>8.6956521739130432E-2</v>
      </c>
      <c r="P500" s="54"/>
    </row>
    <row r="501" spans="1:16" x14ac:dyDescent="0.2">
      <c r="A501" s="7" t="s">
        <v>5</v>
      </c>
      <c r="B501" s="7">
        <v>21</v>
      </c>
      <c r="C501" s="36">
        <v>27</v>
      </c>
      <c r="D501" s="36">
        <v>30</v>
      </c>
      <c r="E501" s="36">
        <v>33</v>
      </c>
      <c r="F501" s="6">
        <v>34</v>
      </c>
      <c r="G501" s="6">
        <v>35</v>
      </c>
      <c r="H501" s="6">
        <v>32</v>
      </c>
      <c r="I501" s="6">
        <v>35</v>
      </c>
      <c r="J501" s="6">
        <v>33</v>
      </c>
      <c r="K501" s="6">
        <v>27</v>
      </c>
      <c r="L501" s="28">
        <f t="shared" si="360"/>
        <v>-6</v>
      </c>
      <c r="M501" s="31">
        <f t="shared" si="361"/>
        <v>-0.18181818181818182</v>
      </c>
      <c r="N501" s="14">
        <f t="shared" si="362"/>
        <v>-0.22857142857142856</v>
      </c>
      <c r="O501" s="14">
        <f t="shared" si="363"/>
        <v>0.2857142857142857</v>
      </c>
      <c r="P501" s="14"/>
    </row>
    <row r="502" spans="1:16" x14ac:dyDescent="0.2">
      <c r="A502" s="50" t="s">
        <v>44</v>
      </c>
      <c r="B502" s="50">
        <v>4</v>
      </c>
      <c r="C502" s="59">
        <v>4</v>
      </c>
      <c r="D502" s="59">
        <v>7</v>
      </c>
      <c r="E502" s="59">
        <v>7</v>
      </c>
      <c r="F502" s="99">
        <v>13</v>
      </c>
      <c r="G502" s="99">
        <v>11</v>
      </c>
      <c r="H502" s="99">
        <v>13</v>
      </c>
      <c r="I502" s="99">
        <v>15</v>
      </c>
      <c r="J502" s="99">
        <v>15</v>
      </c>
      <c r="K502" s="99">
        <v>15</v>
      </c>
      <c r="L502" s="52">
        <f t="shared" si="360"/>
        <v>0</v>
      </c>
      <c r="M502" s="53">
        <f t="shared" si="361"/>
        <v>0</v>
      </c>
      <c r="N502" s="54">
        <f t="shared" si="362"/>
        <v>0.36363636363636365</v>
      </c>
      <c r="O502" s="54">
        <f t="shared" si="363"/>
        <v>2.75</v>
      </c>
      <c r="P502" s="54"/>
    </row>
    <row r="503" spans="1:16" x14ac:dyDescent="0.2">
      <c r="A503" s="7" t="s">
        <v>8</v>
      </c>
      <c r="B503" s="7">
        <v>29</v>
      </c>
      <c r="C503" s="36">
        <v>40</v>
      </c>
      <c r="D503" s="36">
        <v>45</v>
      </c>
      <c r="E503" s="36">
        <v>53</v>
      </c>
      <c r="F503" s="6">
        <v>59</v>
      </c>
      <c r="G503" s="6">
        <v>56</v>
      </c>
      <c r="H503" s="6">
        <v>53</v>
      </c>
      <c r="I503" s="6">
        <v>54</v>
      </c>
      <c r="J503" s="6">
        <v>56</v>
      </c>
      <c r="K503" s="6">
        <v>49</v>
      </c>
      <c r="L503" s="28">
        <f t="shared" si="360"/>
        <v>-7</v>
      </c>
      <c r="M503" s="31">
        <f t="shared" si="361"/>
        <v>-0.125</v>
      </c>
      <c r="N503" s="14">
        <f t="shared" si="362"/>
        <v>-0.125</v>
      </c>
      <c r="O503" s="14">
        <f t="shared" si="363"/>
        <v>0.68965517241379315</v>
      </c>
      <c r="P503" s="14"/>
    </row>
    <row r="504" spans="1:16" x14ac:dyDescent="0.2">
      <c r="A504" s="50" t="s">
        <v>29</v>
      </c>
      <c r="B504" s="50">
        <v>0</v>
      </c>
      <c r="C504" s="59">
        <v>0</v>
      </c>
      <c r="D504" s="59">
        <v>0</v>
      </c>
      <c r="E504" s="59">
        <v>0</v>
      </c>
      <c r="F504" s="99">
        <v>0</v>
      </c>
      <c r="G504" s="99">
        <v>0</v>
      </c>
      <c r="H504" s="99">
        <v>0</v>
      </c>
      <c r="I504" s="99">
        <v>0</v>
      </c>
      <c r="J504" s="99">
        <v>0</v>
      </c>
      <c r="K504" s="99">
        <v>0</v>
      </c>
      <c r="L504" s="52">
        <f t="shared" si="360"/>
        <v>0</v>
      </c>
      <c r="M504" s="53" t="str">
        <f t="shared" si="361"/>
        <v>n/a</v>
      </c>
      <c r="N504" s="54" t="str">
        <f t="shared" si="362"/>
        <v>n/a</v>
      </c>
      <c r="O504" s="54" t="str">
        <f t="shared" si="363"/>
        <v>n/a</v>
      </c>
      <c r="P504" s="54"/>
    </row>
    <row r="505" spans="1:16" x14ac:dyDescent="0.2">
      <c r="A505" s="7" t="s">
        <v>86</v>
      </c>
      <c r="B505" s="7">
        <v>0</v>
      </c>
      <c r="C505" s="36">
        <v>0</v>
      </c>
      <c r="D505" s="36">
        <v>0</v>
      </c>
      <c r="E505" s="36">
        <v>1</v>
      </c>
      <c r="F505" s="6">
        <v>3</v>
      </c>
      <c r="G505" s="6">
        <v>5</v>
      </c>
      <c r="H505" s="6">
        <v>4</v>
      </c>
      <c r="I505" s="6">
        <v>6</v>
      </c>
      <c r="J505" s="6">
        <v>1</v>
      </c>
      <c r="K505" s="6">
        <v>2</v>
      </c>
      <c r="L505" s="28">
        <f t="shared" si="360"/>
        <v>1</v>
      </c>
      <c r="M505" s="31">
        <f t="shared" si="361"/>
        <v>1</v>
      </c>
      <c r="N505" s="14">
        <f t="shared" si="362"/>
        <v>-0.6</v>
      </c>
      <c r="O505" s="14" t="str">
        <f t="shared" si="363"/>
        <v>n/a</v>
      </c>
      <c r="P505" s="14"/>
    </row>
    <row r="506" spans="1:16" x14ac:dyDescent="0.2">
      <c r="B506" s="8">
        <f>SUM(B507:B516)</f>
        <v>1</v>
      </c>
      <c r="C506" s="8">
        <f>SUM(C507:C516)</f>
        <v>1</v>
      </c>
      <c r="D506" s="8">
        <f>SUM(D507:D516)</f>
        <v>1</v>
      </c>
      <c r="E506" s="8">
        <f>SUM(E507:E516)</f>
        <v>1</v>
      </c>
      <c r="F506" s="8">
        <f>SUM(F507:F516)</f>
        <v>1</v>
      </c>
      <c r="G506" s="8">
        <f t="shared" ref="G506:K506" si="364">SUM(G507:G516)</f>
        <v>1</v>
      </c>
      <c r="H506" s="8">
        <f t="shared" si="364"/>
        <v>1</v>
      </c>
      <c r="I506" s="8">
        <f t="shared" si="364"/>
        <v>1</v>
      </c>
      <c r="J506" s="8">
        <f t="shared" si="364"/>
        <v>0.99999999999999989</v>
      </c>
      <c r="K506" s="8">
        <f t="shared" si="364"/>
        <v>1</v>
      </c>
      <c r="L506" s="23" t="s">
        <v>48</v>
      </c>
      <c r="M506" s="32"/>
      <c r="N506" s="17"/>
      <c r="O506" s="17"/>
      <c r="P506" s="16"/>
    </row>
    <row r="507" spans="1:16" x14ac:dyDescent="0.2">
      <c r="A507" s="50" t="s">
        <v>1</v>
      </c>
      <c r="B507" s="55">
        <f t="shared" ref="B507:K507" si="365">B496/B$495</f>
        <v>0.22916666666666666</v>
      </c>
      <c r="C507" s="55">
        <f t="shared" si="365"/>
        <v>0.20218579234972678</v>
      </c>
      <c r="D507" s="55">
        <f t="shared" si="365"/>
        <v>0.18359375</v>
      </c>
      <c r="E507" s="55">
        <f t="shared" si="365"/>
        <v>0.20068027210884354</v>
      </c>
      <c r="F507" s="55">
        <f t="shared" si="365"/>
        <v>0.14127423822714683</v>
      </c>
      <c r="G507" s="55">
        <f t="shared" si="365"/>
        <v>0.12466124661246612</v>
      </c>
      <c r="H507" s="55">
        <f t="shared" si="365"/>
        <v>0.12465373961218837</v>
      </c>
      <c r="I507" s="55">
        <f t="shared" si="365"/>
        <v>0.1273209549071618</v>
      </c>
      <c r="J507" s="55">
        <f t="shared" si="365"/>
        <v>0.13105413105413105</v>
      </c>
      <c r="K507" s="55">
        <f t="shared" si="365"/>
        <v>0.15835777126099707</v>
      </c>
      <c r="L507" s="52"/>
      <c r="M507" s="53">
        <f>IFERROR((K507-J507),"n/a")</f>
        <v>2.7303640206866014E-2</v>
      </c>
      <c r="N507" s="54">
        <f>IFERROR((K507-G507),"n/a")</f>
        <v>3.3696524648530943E-2</v>
      </c>
      <c r="O507" s="54">
        <f>IFERROR((K507-B507),"n/a")</f>
        <v>-7.0808895405669592E-2</v>
      </c>
      <c r="P507" s="54"/>
    </row>
    <row r="508" spans="1:16" x14ac:dyDescent="0.2">
      <c r="A508" s="7" t="s">
        <v>2</v>
      </c>
      <c r="B508" s="9">
        <f t="shared" ref="B508:K516" si="366">B497/B$495</f>
        <v>0.16666666666666666</v>
      </c>
      <c r="C508" s="9">
        <f t="shared" si="366"/>
        <v>0.26775956284153007</v>
      </c>
      <c r="D508" s="9">
        <f t="shared" si="366"/>
        <v>0.3046875</v>
      </c>
      <c r="E508" s="9">
        <f t="shared" si="366"/>
        <v>0.30272108843537415</v>
      </c>
      <c r="F508" s="9">
        <f t="shared" si="366"/>
        <v>0.36288088642659277</v>
      </c>
      <c r="G508" s="9">
        <f t="shared" si="366"/>
        <v>0.39295392953929537</v>
      </c>
      <c r="H508" s="9">
        <f t="shared" si="366"/>
        <v>0.40720221606648199</v>
      </c>
      <c r="I508" s="9">
        <f t="shared" si="366"/>
        <v>0.40053050397877982</v>
      </c>
      <c r="J508" s="9">
        <f t="shared" si="366"/>
        <v>0.44159544159544162</v>
      </c>
      <c r="K508" s="9">
        <f t="shared" si="366"/>
        <v>0.45161290322580644</v>
      </c>
      <c r="L508" s="28"/>
      <c r="M508" s="31">
        <f t="shared" ref="M508:M516" si="367">IFERROR((K508-J508),"n/a")</f>
        <v>1.0017461630364821E-2</v>
      </c>
      <c r="N508" s="14">
        <f t="shared" ref="N508:N516" si="368">IFERROR((K508-G508),"n/a")</f>
        <v>5.8658973686511073E-2</v>
      </c>
      <c r="O508" s="14">
        <f t="shared" ref="O508:O516" si="369">IFERROR((K508-B508),"n/a")</f>
        <v>0.28494623655913975</v>
      </c>
      <c r="P508" s="14"/>
    </row>
    <row r="509" spans="1:16" x14ac:dyDescent="0.2">
      <c r="A509" s="50" t="s">
        <v>3</v>
      </c>
      <c r="B509" s="55">
        <f t="shared" si="366"/>
        <v>6.9444444444444441E-3</v>
      </c>
      <c r="C509" s="55">
        <f t="shared" si="366"/>
        <v>5.4644808743169399E-3</v>
      </c>
      <c r="D509" s="55">
        <f t="shared" si="366"/>
        <v>1.5625E-2</v>
      </c>
      <c r="E509" s="55">
        <f t="shared" si="366"/>
        <v>1.3605442176870748E-2</v>
      </c>
      <c r="F509" s="55">
        <f t="shared" si="366"/>
        <v>2.2160664819944598E-2</v>
      </c>
      <c r="G509" s="55">
        <f t="shared" si="366"/>
        <v>2.1680216802168022E-2</v>
      </c>
      <c r="H509" s="55">
        <f t="shared" si="366"/>
        <v>2.4930747922437674E-2</v>
      </c>
      <c r="I509" s="55">
        <f t="shared" si="366"/>
        <v>1.3262599469496022E-2</v>
      </c>
      <c r="J509" s="55">
        <f t="shared" si="366"/>
        <v>8.5470085470085479E-3</v>
      </c>
      <c r="K509" s="55">
        <f t="shared" si="366"/>
        <v>1.1730205278592375E-2</v>
      </c>
      <c r="L509" s="52"/>
      <c r="M509" s="53">
        <f t="shared" si="367"/>
        <v>3.1831967315838275E-3</v>
      </c>
      <c r="N509" s="54">
        <f t="shared" si="368"/>
        <v>-9.9500115235756463E-3</v>
      </c>
      <c r="O509" s="54">
        <f t="shared" si="369"/>
        <v>4.7857608341479313E-3</v>
      </c>
      <c r="P509" s="54"/>
    </row>
    <row r="510" spans="1:16" x14ac:dyDescent="0.2">
      <c r="A510" s="7" t="s">
        <v>4</v>
      </c>
      <c r="B510" s="9">
        <f t="shared" si="366"/>
        <v>6.25E-2</v>
      </c>
      <c r="C510" s="9">
        <f t="shared" si="366"/>
        <v>3.825136612021858E-2</v>
      </c>
      <c r="D510" s="9">
        <f t="shared" si="366"/>
        <v>3.90625E-2</v>
      </c>
      <c r="E510" s="9">
        <f t="shared" si="366"/>
        <v>3.4013605442176874E-2</v>
      </c>
      <c r="F510" s="9">
        <f t="shared" si="366"/>
        <v>4.1551246537396121E-2</v>
      </c>
      <c r="G510" s="9">
        <f t="shared" si="366"/>
        <v>4.3360433604336043E-2</v>
      </c>
      <c r="H510" s="9">
        <f t="shared" si="366"/>
        <v>3.8781163434903045E-2</v>
      </c>
      <c r="I510" s="9">
        <f t="shared" si="366"/>
        <v>5.8355437665782495E-2</v>
      </c>
      <c r="J510" s="9">
        <f t="shared" si="366"/>
        <v>3.4188034188034191E-2</v>
      </c>
      <c r="K510" s="9">
        <f t="shared" si="366"/>
        <v>3.2258064516129031E-2</v>
      </c>
      <c r="L510" s="28"/>
      <c r="M510" s="31">
        <f t="shared" si="367"/>
        <v>-1.9299696719051601E-3</v>
      </c>
      <c r="N510" s="14">
        <f t="shared" si="368"/>
        <v>-1.1102369088207012E-2</v>
      </c>
      <c r="O510" s="14">
        <f t="shared" si="369"/>
        <v>-3.0241935483870969E-2</v>
      </c>
      <c r="P510" s="14"/>
    </row>
    <row r="511" spans="1:16" x14ac:dyDescent="0.2">
      <c r="A511" s="50" t="s">
        <v>7</v>
      </c>
      <c r="B511" s="55">
        <f t="shared" si="366"/>
        <v>0.15972222222222221</v>
      </c>
      <c r="C511" s="55">
        <f t="shared" si="366"/>
        <v>9.8360655737704916E-2</v>
      </c>
      <c r="D511" s="55">
        <f t="shared" si="366"/>
        <v>0.13671875</v>
      </c>
      <c r="E511" s="55">
        <f t="shared" si="366"/>
        <v>0.12925170068027211</v>
      </c>
      <c r="F511" s="55">
        <f t="shared" si="366"/>
        <v>0.13019390581717452</v>
      </c>
      <c r="G511" s="55">
        <f t="shared" si="366"/>
        <v>0.12737127371273713</v>
      </c>
      <c r="H511" s="55">
        <f t="shared" si="366"/>
        <v>0.12188365650969529</v>
      </c>
      <c r="I511" s="55">
        <f t="shared" si="366"/>
        <v>0.10875331564986737</v>
      </c>
      <c r="J511" s="55">
        <f t="shared" si="366"/>
        <v>8.5470085470085472E-2</v>
      </c>
      <c r="K511" s="55">
        <f t="shared" si="366"/>
        <v>7.331378299120235E-2</v>
      </c>
      <c r="L511" s="52"/>
      <c r="M511" s="53">
        <f t="shared" si="367"/>
        <v>-1.2156302478883121E-2</v>
      </c>
      <c r="N511" s="54">
        <f t="shared" si="368"/>
        <v>-5.4057490721534776E-2</v>
      </c>
      <c r="O511" s="54">
        <f t="shared" si="369"/>
        <v>-8.640843923101986E-2</v>
      </c>
      <c r="P511" s="54"/>
    </row>
    <row r="512" spans="1:16" x14ac:dyDescent="0.2">
      <c r="A512" s="7" t="s">
        <v>5</v>
      </c>
      <c r="B512" s="9">
        <f t="shared" si="366"/>
        <v>0.14583333333333334</v>
      </c>
      <c r="C512" s="9">
        <f t="shared" si="366"/>
        <v>0.14754098360655737</v>
      </c>
      <c r="D512" s="9">
        <f t="shared" si="366"/>
        <v>0.1171875</v>
      </c>
      <c r="E512" s="9">
        <f t="shared" si="366"/>
        <v>0.11224489795918367</v>
      </c>
      <c r="F512" s="9">
        <f t="shared" si="366"/>
        <v>9.4182825484764546E-2</v>
      </c>
      <c r="G512" s="9">
        <f t="shared" si="366"/>
        <v>9.4850948509485097E-2</v>
      </c>
      <c r="H512" s="9">
        <f t="shared" si="366"/>
        <v>8.8642659279778394E-2</v>
      </c>
      <c r="I512" s="9">
        <f t="shared" si="366"/>
        <v>9.2838196286472149E-2</v>
      </c>
      <c r="J512" s="9">
        <f t="shared" si="366"/>
        <v>9.4017094017094016E-2</v>
      </c>
      <c r="K512" s="9">
        <f t="shared" si="366"/>
        <v>7.9178885630498533E-2</v>
      </c>
      <c r="L512" s="28"/>
      <c r="M512" s="31">
        <f t="shared" si="367"/>
        <v>-1.4838208386595483E-2</v>
      </c>
      <c r="N512" s="14">
        <f t="shared" si="368"/>
        <v>-1.5672062878986565E-2</v>
      </c>
      <c r="O512" s="14">
        <f t="shared" si="369"/>
        <v>-6.665444770283481E-2</v>
      </c>
      <c r="P512" s="14"/>
    </row>
    <row r="513" spans="1:16" x14ac:dyDescent="0.2">
      <c r="A513" s="50" t="s">
        <v>44</v>
      </c>
      <c r="B513" s="55">
        <f t="shared" si="366"/>
        <v>2.7777777777777776E-2</v>
      </c>
      <c r="C513" s="55">
        <f t="shared" si="366"/>
        <v>2.185792349726776E-2</v>
      </c>
      <c r="D513" s="55">
        <f t="shared" si="366"/>
        <v>2.734375E-2</v>
      </c>
      <c r="E513" s="55">
        <f t="shared" si="366"/>
        <v>2.3809523809523808E-2</v>
      </c>
      <c r="F513" s="55">
        <f t="shared" si="366"/>
        <v>3.6011080332409975E-2</v>
      </c>
      <c r="G513" s="55">
        <f t="shared" si="366"/>
        <v>2.9810298102981029E-2</v>
      </c>
      <c r="H513" s="55">
        <f t="shared" si="366"/>
        <v>3.6011080332409975E-2</v>
      </c>
      <c r="I513" s="55">
        <f t="shared" si="366"/>
        <v>3.9787798408488062E-2</v>
      </c>
      <c r="J513" s="55">
        <f t="shared" si="366"/>
        <v>4.2735042735042736E-2</v>
      </c>
      <c r="K513" s="55">
        <f t="shared" si="366"/>
        <v>4.398826979472141E-2</v>
      </c>
      <c r="L513" s="52"/>
      <c r="M513" s="53">
        <f t="shared" si="367"/>
        <v>1.2532270596786743E-3</v>
      </c>
      <c r="N513" s="54">
        <f t="shared" si="368"/>
        <v>1.4177971691740381E-2</v>
      </c>
      <c r="O513" s="54">
        <f t="shared" si="369"/>
        <v>1.6210492016943634E-2</v>
      </c>
      <c r="P513" s="54"/>
    </row>
    <row r="514" spans="1:16" x14ac:dyDescent="0.2">
      <c r="A514" s="7" t="s">
        <v>8</v>
      </c>
      <c r="B514" s="9">
        <f t="shared" si="366"/>
        <v>0.2013888888888889</v>
      </c>
      <c r="C514" s="9">
        <f t="shared" si="366"/>
        <v>0.21857923497267759</v>
      </c>
      <c r="D514" s="9">
        <f t="shared" si="366"/>
        <v>0.17578125</v>
      </c>
      <c r="E514" s="9">
        <f t="shared" si="366"/>
        <v>0.18027210884353742</v>
      </c>
      <c r="F514" s="9">
        <f t="shared" si="366"/>
        <v>0.16343490304709141</v>
      </c>
      <c r="G514" s="9">
        <f t="shared" si="366"/>
        <v>0.15176151761517614</v>
      </c>
      <c r="H514" s="9">
        <f t="shared" si="366"/>
        <v>0.14681440443213298</v>
      </c>
      <c r="I514" s="9">
        <f t="shared" si="366"/>
        <v>0.14323607427055704</v>
      </c>
      <c r="J514" s="9">
        <f t="shared" si="366"/>
        <v>0.15954415954415954</v>
      </c>
      <c r="K514" s="9">
        <f t="shared" si="366"/>
        <v>0.14369501466275661</v>
      </c>
      <c r="L514" s="28"/>
      <c r="M514" s="31">
        <f t="shared" si="367"/>
        <v>-1.5849144881402932E-2</v>
      </c>
      <c r="N514" s="14">
        <f t="shared" si="368"/>
        <v>-8.0665029524195353E-3</v>
      </c>
      <c r="O514" s="14">
        <f t="shared" si="369"/>
        <v>-5.7693874226132286E-2</v>
      </c>
      <c r="P514" s="14"/>
    </row>
    <row r="515" spans="1:16" x14ac:dyDescent="0.2">
      <c r="A515" s="50" t="s">
        <v>29</v>
      </c>
      <c r="B515" s="55">
        <f t="shared" si="366"/>
        <v>0</v>
      </c>
      <c r="C515" s="55">
        <f t="shared" si="366"/>
        <v>0</v>
      </c>
      <c r="D515" s="55">
        <f t="shared" si="366"/>
        <v>0</v>
      </c>
      <c r="E515" s="55">
        <f t="shared" si="366"/>
        <v>0</v>
      </c>
      <c r="F515" s="55">
        <f t="shared" si="366"/>
        <v>0</v>
      </c>
      <c r="G515" s="55">
        <f t="shared" si="366"/>
        <v>0</v>
      </c>
      <c r="H515" s="55">
        <f t="shared" si="366"/>
        <v>0</v>
      </c>
      <c r="I515" s="55">
        <f t="shared" si="366"/>
        <v>0</v>
      </c>
      <c r="J515" s="55">
        <f t="shared" si="366"/>
        <v>0</v>
      </c>
      <c r="K515" s="55">
        <f t="shared" si="366"/>
        <v>0</v>
      </c>
      <c r="L515" s="52"/>
      <c r="M515" s="53">
        <f t="shared" si="367"/>
        <v>0</v>
      </c>
      <c r="N515" s="54">
        <f t="shared" si="368"/>
        <v>0</v>
      </c>
      <c r="O515" s="54">
        <f t="shared" si="369"/>
        <v>0</v>
      </c>
      <c r="P515" s="54"/>
    </row>
    <row r="516" spans="1:16" x14ac:dyDescent="0.2">
      <c r="A516" s="7" t="s">
        <v>86</v>
      </c>
      <c r="B516" s="9">
        <f t="shared" si="366"/>
        <v>0</v>
      </c>
      <c r="C516" s="9">
        <f t="shared" si="366"/>
        <v>0</v>
      </c>
      <c r="D516" s="9">
        <f t="shared" si="366"/>
        <v>0</v>
      </c>
      <c r="E516" s="9">
        <f t="shared" si="366"/>
        <v>3.4013605442176869E-3</v>
      </c>
      <c r="F516" s="9">
        <f t="shared" si="366"/>
        <v>8.3102493074792248E-3</v>
      </c>
      <c r="G516" s="9">
        <f t="shared" si="366"/>
        <v>1.3550135501355014E-2</v>
      </c>
      <c r="H516" s="9">
        <f t="shared" si="366"/>
        <v>1.1080332409972299E-2</v>
      </c>
      <c r="I516" s="9">
        <f t="shared" si="366"/>
        <v>1.5915119363395226E-2</v>
      </c>
      <c r="J516" s="9">
        <f t="shared" si="366"/>
        <v>2.8490028490028491E-3</v>
      </c>
      <c r="K516" s="9">
        <f t="shared" si="366"/>
        <v>5.8651026392961877E-3</v>
      </c>
      <c r="L516" s="38"/>
      <c r="M516" s="31">
        <f t="shared" si="367"/>
        <v>3.0160997902933385E-3</v>
      </c>
      <c r="N516" s="14">
        <f t="shared" si="368"/>
        <v>-7.6850328620588267E-3</v>
      </c>
      <c r="O516" s="14">
        <f t="shared" si="369"/>
        <v>5.8651026392961877E-3</v>
      </c>
      <c r="P516" s="14"/>
    </row>
    <row r="517" spans="1:16" x14ac:dyDescent="0.2">
      <c r="A517" s="10" t="s">
        <v>171</v>
      </c>
      <c r="B517" s="10"/>
    </row>
    <row r="518" spans="1:16" x14ac:dyDescent="0.2">
      <c r="A518" s="10" t="s">
        <v>149</v>
      </c>
      <c r="B518" s="7"/>
    </row>
    <row r="520" spans="1:16" ht="18" x14ac:dyDescent="0.25">
      <c r="A520" s="1" t="s">
        <v>172</v>
      </c>
      <c r="B520" s="1"/>
    </row>
    <row r="522" spans="1:16" x14ac:dyDescent="0.2">
      <c r="A522" s="2"/>
      <c r="B522" s="3" t="s">
        <v>147</v>
      </c>
      <c r="C522" s="3"/>
      <c r="D522" s="3"/>
      <c r="E522" s="3"/>
      <c r="F522" s="3"/>
      <c r="G522" s="3"/>
      <c r="H522" s="3"/>
      <c r="I522" s="3"/>
      <c r="J522" s="3"/>
      <c r="K522" s="3"/>
      <c r="L522" s="90" t="s">
        <v>151</v>
      </c>
      <c r="M522" s="91" t="s">
        <v>152</v>
      </c>
      <c r="N522" s="3" t="s">
        <v>142</v>
      </c>
      <c r="O522" s="3"/>
      <c r="P522" s="3" t="s">
        <v>160</v>
      </c>
    </row>
    <row r="523" spans="1:16" x14ac:dyDescent="0.2">
      <c r="A523" s="4" t="s">
        <v>0</v>
      </c>
      <c r="B523" s="4">
        <v>2017</v>
      </c>
      <c r="C523" s="92">
        <f t="shared" ref="C523:K523" si="370">C$4</f>
        <v>2018</v>
      </c>
      <c r="D523" s="92">
        <f t="shared" si="370"/>
        <v>2019</v>
      </c>
      <c r="E523" s="92">
        <f t="shared" si="370"/>
        <v>2020</v>
      </c>
      <c r="F523" s="48" t="str">
        <f t="shared" si="370"/>
        <v>2021^</v>
      </c>
      <c r="G523" s="92">
        <f t="shared" si="370"/>
        <v>2022</v>
      </c>
      <c r="H523" s="92">
        <f t="shared" si="370"/>
        <v>2023</v>
      </c>
      <c r="I523" s="48">
        <f t="shared" si="370"/>
        <v>2024</v>
      </c>
      <c r="J523" s="48">
        <f t="shared" si="370"/>
        <v>2025</v>
      </c>
      <c r="K523" s="93">
        <f t="shared" si="370"/>
        <v>2026</v>
      </c>
      <c r="L523" s="89" t="s">
        <v>141</v>
      </c>
      <c r="M523" s="89"/>
      <c r="N523" s="27" t="s">
        <v>143</v>
      </c>
      <c r="O523" s="27" t="s">
        <v>144</v>
      </c>
      <c r="P523" s="27" t="s">
        <v>161</v>
      </c>
    </row>
    <row r="524" spans="1:16" x14ac:dyDescent="0.2">
      <c r="A524" s="5" t="s">
        <v>50</v>
      </c>
      <c r="B524" s="94">
        <v>9403</v>
      </c>
      <c r="C524" s="94">
        <v>10809</v>
      </c>
      <c r="D524" s="94">
        <v>14188</v>
      </c>
      <c r="E524" s="94">
        <v>16407.5</v>
      </c>
      <c r="F524" s="95">
        <v>18379</v>
      </c>
      <c r="G524" s="95">
        <v>18526</v>
      </c>
      <c r="H524" s="95">
        <v>19258.5</v>
      </c>
      <c r="I524" s="95">
        <v>20486</v>
      </c>
      <c r="J524" s="95">
        <v>20971.5</v>
      </c>
      <c r="K524" s="95">
        <v>20213.5</v>
      </c>
      <c r="L524" s="96">
        <f>K524-J524</f>
        <v>-758</v>
      </c>
      <c r="M524" s="97">
        <f>IFERROR((K524-J524)/J524,"n/a")</f>
        <v>-3.6144291061678949E-2</v>
      </c>
      <c r="N524" s="98">
        <f>IFERROR((K524-G524)/G524,"n/a")</f>
        <v>9.1088200367051717E-2</v>
      </c>
      <c r="O524" s="98">
        <f>IFERROR((K524-B524)/B524,"n/a")</f>
        <v>1.1496862703392534</v>
      </c>
      <c r="P524" s="98"/>
    </row>
    <row r="525" spans="1:16" x14ac:dyDescent="0.2">
      <c r="A525" s="50" t="s">
        <v>1</v>
      </c>
      <c r="B525" s="59">
        <v>2316</v>
      </c>
      <c r="C525" s="59">
        <v>2372</v>
      </c>
      <c r="D525" s="59">
        <v>2807</v>
      </c>
      <c r="E525" s="59">
        <v>3772</v>
      </c>
      <c r="F525" s="99">
        <v>3532</v>
      </c>
      <c r="G525" s="99">
        <v>4060</v>
      </c>
      <c r="H525" s="99">
        <v>3975.5</v>
      </c>
      <c r="I525" s="99">
        <v>4484</v>
      </c>
      <c r="J525" s="99">
        <v>4671</v>
      </c>
      <c r="K525" s="99">
        <v>4913</v>
      </c>
      <c r="L525" s="52">
        <f t="shared" ref="L525:L534" si="371">K525-J525</f>
        <v>242</v>
      </c>
      <c r="M525" s="53">
        <f t="shared" ref="M525:M534" si="372">IFERROR((K525-J525)/J525,"n/a")</f>
        <v>5.1809034467994008E-2</v>
      </c>
      <c r="N525" s="54">
        <f>IFERROR((K525-G525)/G525,"n/a")</f>
        <v>0.21009852216748767</v>
      </c>
      <c r="O525" s="54">
        <f>IFERROR((K525-B525)/B525,"n/a")</f>
        <v>1.1213298791018997</v>
      </c>
      <c r="P525" s="54"/>
    </row>
    <row r="526" spans="1:16" x14ac:dyDescent="0.2">
      <c r="A526" s="7" t="s">
        <v>2</v>
      </c>
      <c r="B526" s="36">
        <v>1155</v>
      </c>
      <c r="C526" s="36">
        <v>2406.5</v>
      </c>
      <c r="D526" s="36">
        <v>3593</v>
      </c>
      <c r="E526" s="36">
        <v>4534</v>
      </c>
      <c r="F526" s="6">
        <v>5027</v>
      </c>
      <c r="G526" s="6">
        <v>5200.5</v>
      </c>
      <c r="H526" s="6">
        <v>5597</v>
      </c>
      <c r="I526" s="6">
        <v>5642.5</v>
      </c>
      <c r="J526" s="6">
        <v>6761</v>
      </c>
      <c r="K526" s="6">
        <v>6254.5</v>
      </c>
      <c r="L526" s="28">
        <f t="shared" si="371"/>
        <v>-506.5</v>
      </c>
      <c r="M526" s="31">
        <f t="shared" si="372"/>
        <v>-7.491495340925898E-2</v>
      </c>
      <c r="N526" s="14">
        <f t="shared" ref="N526:N534" si="373">IFERROR((K526-G526)/G526,"n/a")</f>
        <v>0.20267281992116143</v>
      </c>
      <c r="O526" s="14">
        <f t="shared" ref="O526:O534" si="374">IFERROR((K526-B526)/B526,"n/a")</f>
        <v>4.415151515151515</v>
      </c>
      <c r="P526" s="14"/>
    </row>
    <row r="527" spans="1:16" x14ac:dyDescent="0.2">
      <c r="A527" s="50" t="s">
        <v>3</v>
      </c>
      <c r="B527" s="59">
        <v>45</v>
      </c>
      <c r="C527" s="59">
        <v>0.5</v>
      </c>
      <c r="D527" s="59">
        <v>123.5</v>
      </c>
      <c r="E527" s="59">
        <v>198.5</v>
      </c>
      <c r="F527" s="99">
        <v>375</v>
      </c>
      <c r="G527" s="99">
        <v>299</v>
      </c>
      <c r="H527" s="99">
        <v>503</v>
      </c>
      <c r="I527" s="99">
        <v>295</v>
      </c>
      <c r="J527" s="99">
        <v>155</v>
      </c>
      <c r="K527" s="99">
        <v>158</v>
      </c>
      <c r="L527" s="52">
        <f t="shared" si="371"/>
        <v>3</v>
      </c>
      <c r="M527" s="53">
        <f t="shared" si="372"/>
        <v>1.935483870967742E-2</v>
      </c>
      <c r="N527" s="54">
        <f t="shared" si="373"/>
        <v>-0.47157190635451507</v>
      </c>
      <c r="O527" s="54">
        <f t="shared" si="374"/>
        <v>2.5111111111111111</v>
      </c>
      <c r="P527" s="54"/>
    </row>
    <row r="528" spans="1:16" x14ac:dyDescent="0.2">
      <c r="A528" s="7" t="s">
        <v>4</v>
      </c>
      <c r="B528" s="36">
        <v>516</v>
      </c>
      <c r="C528" s="36">
        <v>465</v>
      </c>
      <c r="D528" s="36">
        <v>412</v>
      </c>
      <c r="E528" s="36">
        <v>469</v>
      </c>
      <c r="F528" s="6">
        <v>616</v>
      </c>
      <c r="G528" s="6">
        <v>698</v>
      </c>
      <c r="H528" s="6">
        <v>850</v>
      </c>
      <c r="I528" s="6">
        <v>1056</v>
      </c>
      <c r="J528" s="6">
        <v>831</v>
      </c>
      <c r="K528" s="6">
        <v>795</v>
      </c>
      <c r="L528" s="28">
        <f t="shared" si="371"/>
        <v>-36</v>
      </c>
      <c r="M528" s="31">
        <f t="shared" si="372"/>
        <v>-4.3321299638989168E-2</v>
      </c>
      <c r="N528" s="14">
        <f t="shared" si="373"/>
        <v>0.13896848137535817</v>
      </c>
      <c r="O528" s="14">
        <f t="shared" si="374"/>
        <v>0.54069767441860461</v>
      </c>
      <c r="P528" s="14"/>
    </row>
    <row r="529" spans="1:16" x14ac:dyDescent="0.2">
      <c r="A529" s="50" t="s">
        <v>7</v>
      </c>
      <c r="B529" s="59">
        <v>1288</v>
      </c>
      <c r="C529" s="59">
        <v>1137</v>
      </c>
      <c r="D529" s="59">
        <v>1858.5</v>
      </c>
      <c r="E529" s="59">
        <v>1847</v>
      </c>
      <c r="F529" s="99">
        <v>2344</v>
      </c>
      <c r="G529" s="99">
        <v>2092.5</v>
      </c>
      <c r="H529" s="99">
        <v>1884</v>
      </c>
      <c r="I529" s="99">
        <v>2147</v>
      </c>
      <c r="J529" s="99">
        <v>1604.5</v>
      </c>
      <c r="K529" s="99">
        <v>1205.5</v>
      </c>
      <c r="L529" s="52">
        <f t="shared" si="371"/>
        <v>-399</v>
      </c>
      <c r="M529" s="53">
        <f t="shared" si="372"/>
        <v>-0.24867559987535057</v>
      </c>
      <c r="N529" s="54">
        <f t="shared" si="373"/>
        <v>-0.42389486260454001</v>
      </c>
      <c r="O529" s="54">
        <f t="shared" si="374"/>
        <v>-6.4052795031055904E-2</v>
      </c>
      <c r="P529" s="54"/>
    </row>
    <row r="530" spans="1:16" x14ac:dyDescent="0.2">
      <c r="A530" s="7" t="s">
        <v>5</v>
      </c>
      <c r="B530" s="36">
        <v>1503</v>
      </c>
      <c r="C530" s="36">
        <v>1677</v>
      </c>
      <c r="D530" s="36">
        <v>2019</v>
      </c>
      <c r="E530" s="36">
        <v>2072</v>
      </c>
      <c r="F530" s="6">
        <v>2057</v>
      </c>
      <c r="G530" s="6">
        <v>2039</v>
      </c>
      <c r="H530" s="6">
        <v>1999.5</v>
      </c>
      <c r="I530" s="6">
        <v>2361</v>
      </c>
      <c r="J530" s="6">
        <v>2243</v>
      </c>
      <c r="K530" s="6">
        <v>2112</v>
      </c>
      <c r="L530" s="28">
        <f t="shared" si="371"/>
        <v>-131</v>
      </c>
      <c r="M530" s="31">
        <f t="shared" si="372"/>
        <v>-5.8403923316986177E-2</v>
      </c>
      <c r="N530" s="14">
        <f t="shared" si="373"/>
        <v>3.5801863658656202E-2</v>
      </c>
      <c r="O530" s="14">
        <f t="shared" si="374"/>
        <v>0.40518962075848303</v>
      </c>
      <c r="P530" s="14"/>
    </row>
    <row r="531" spans="1:16" x14ac:dyDescent="0.2">
      <c r="A531" s="50" t="s">
        <v>44</v>
      </c>
      <c r="B531" s="59">
        <v>414</v>
      </c>
      <c r="C531" s="59">
        <v>417</v>
      </c>
      <c r="D531" s="59">
        <v>546</v>
      </c>
      <c r="E531" s="59">
        <v>548</v>
      </c>
      <c r="F531" s="99">
        <v>896</v>
      </c>
      <c r="G531" s="99">
        <v>856</v>
      </c>
      <c r="H531" s="99">
        <v>1014</v>
      </c>
      <c r="I531" s="99">
        <v>1062</v>
      </c>
      <c r="J531" s="99">
        <v>801</v>
      </c>
      <c r="K531" s="99">
        <v>838</v>
      </c>
      <c r="L531" s="52">
        <f t="shared" si="371"/>
        <v>37</v>
      </c>
      <c r="M531" s="53">
        <f t="shared" si="372"/>
        <v>4.6192259675405745E-2</v>
      </c>
      <c r="N531" s="54">
        <f t="shared" si="373"/>
        <v>-2.1028037383177569E-2</v>
      </c>
      <c r="O531" s="54">
        <f t="shared" si="374"/>
        <v>1.0241545893719808</v>
      </c>
      <c r="P531" s="54"/>
    </row>
    <row r="532" spans="1:16" x14ac:dyDescent="0.2">
      <c r="A532" s="7" t="s">
        <v>8</v>
      </c>
      <c r="B532" s="36">
        <v>2166</v>
      </c>
      <c r="C532" s="36">
        <v>2334</v>
      </c>
      <c r="D532" s="36">
        <v>2829</v>
      </c>
      <c r="E532" s="36">
        <v>2960</v>
      </c>
      <c r="F532" s="6">
        <v>3513</v>
      </c>
      <c r="G532" s="6">
        <v>3270</v>
      </c>
      <c r="H532" s="6">
        <v>3420</v>
      </c>
      <c r="I532" s="6">
        <v>3404</v>
      </c>
      <c r="J532" s="6">
        <v>3860</v>
      </c>
      <c r="K532" s="6">
        <v>3903.5</v>
      </c>
      <c r="L532" s="28">
        <f t="shared" si="371"/>
        <v>43.5</v>
      </c>
      <c r="M532" s="31">
        <f t="shared" si="372"/>
        <v>1.1269430051813472E-2</v>
      </c>
      <c r="N532" s="14">
        <f t="shared" si="373"/>
        <v>0.19373088685015291</v>
      </c>
      <c r="O532" s="14">
        <f t="shared" si="374"/>
        <v>0.80216989843028619</v>
      </c>
      <c r="P532" s="14"/>
    </row>
    <row r="533" spans="1:16" x14ac:dyDescent="0.2">
      <c r="A533" s="50" t="s">
        <v>29</v>
      </c>
      <c r="B533" s="59">
        <v>0</v>
      </c>
      <c r="C533" s="59">
        <v>0</v>
      </c>
      <c r="D533" s="59">
        <v>0</v>
      </c>
      <c r="E533" s="59">
        <v>0</v>
      </c>
      <c r="F533" s="99">
        <v>0</v>
      </c>
      <c r="G533" s="99">
        <v>0</v>
      </c>
      <c r="H533" s="99">
        <v>0</v>
      </c>
      <c r="I533" s="99">
        <v>0</v>
      </c>
      <c r="J533" s="99">
        <v>0</v>
      </c>
      <c r="K533" s="99">
        <v>0</v>
      </c>
      <c r="L533" s="52">
        <f t="shared" si="371"/>
        <v>0</v>
      </c>
      <c r="M533" s="53" t="str">
        <f t="shared" si="372"/>
        <v>n/a</v>
      </c>
      <c r="N533" s="54" t="str">
        <f t="shared" si="373"/>
        <v>n/a</v>
      </c>
      <c r="O533" s="54" t="str">
        <f t="shared" si="374"/>
        <v>n/a</v>
      </c>
      <c r="P533" s="54"/>
    </row>
    <row r="534" spans="1:16" x14ac:dyDescent="0.2">
      <c r="A534" s="7" t="s">
        <v>86</v>
      </c>
      <c r="B534" s="36">
        <v>0</v>
      </c>
      <c r="C534" s="36">
        <v>0</v>
      </c>
      <c r="D534" s="36">
        <v>0</v>
      </c>
      <c r="E534" s="36">
        <v>7</v>
      </c>
      <c r="F534" s="6">
        <v>19</v>
      </c>
      <c r="G534" s="6">
        <v>11</v>
      </c>
      <c r="H534" s="6">
        <v>15.5</v>
      </c>
      <c r="I534" s="6">
        <v>34.5</v>
      </c>
      <c r="J534" s="6">
        <v>45</v>
      </c>
      <c r="K534" s="6">
        <v>34</v>
      </c>
      <c r="L534" s="28">
        <f t="shared" si="371"/>
        <v>-11</v>
      </c>
      <c r="M534" s="31">
        <f t="shared" si="372"/>
        <v>-0.24444444444444444</v>
      </c>
      <c r="N534" s="14">
        <f t="shared" si="373"/>
        <v>2.0909090909090908</v>
      </c>
      <c r="O534" s="14" t="str">
        <f t="shared" si="374"/>
        <v>n/a</v>
      </c>
      <c r="P534" s="14"/>
    </row>
    <row r="535" spans="1:16" x14ac:dyDescent="0.2">
      <c r="B535" s="8">
        <f t="shared" ref="B535:K535" si="375">SUM(B536:B544)</f>
        <v>1</v>
      </c>
      <c r="C535" s="8">
        <f t="shared" si="375"/>
        <v>0.99999999999999989</v>
      </c>
      <c r="D535" s="8">
        <f t="shared" si="375"/>
        <v>0.99999999999999978</v>
      </c>
      <c r="E535" s="8">
        <f t="shared" si="375"/>
        <v>0.99957336583879342</v>
      </c>
      <c r="F535" s="8">
        <f t="shared" si="375"/>
        <v>0.99896621143696596</v>
      </c>
      <c r="G535" s="8">
        <f t="shared" si="375"/>
        <v>0.99940623987908883</v>
      </c>
      <c r="H535" s="8">
        <f t="shared" si="375"/>
        <v>0.99919516057844593</v>
      </c>
      <c r="I535" s="8">
        <f t="shared" si="375"/>
        <v>0.99831592306941319</v>
      </c>
      <c r="J535" s="8">
        <f t="shared" si="375"/>
        <v>0.99785423074172108</v>
      </c>
      <c r="K535" s="8">
        <f t="shared" si="375"/>
        <v>0.99831795582160443</v>
      </c>
      <c r="L535" s="23" t="s">
        <v>48</v>
      </c>
      <c r="M535" s="32"/>
      <c r="N535" s="17"/>
      <c r="O535" s="17"/>
      <c r="P535" s="16"/>
    </row>
    <row r="536" spans="1:16" x14ac:dyDescent="0.2">
      <c r="A536" s="50" t="s">
        <v>1</v>
      </c>
      <c r="B536" s="55">
        <f t="shared" ref="B536:K536" si="376">B525/B$524</f>
        <v>0.24630437094544294</v>
      </c>
      <c r="C536" s="55">
        <f t="shared" si="376"/>
        <v>0.21944675733185309</v>
      </c>
      <c r="D536" s="55">
        <f t="shared" si="376"/>
        <v>0.19784324781505497</v>
      </c>
      <c r="E536" s="55">
        <f t="shared" si="376"/>
        <v>0.22989486515313118</v>
      </c>
      <c r="F536" s="55">
        <f t="shared" si="376"/>
        <v>0.19217585287556449</v>
      </c>
      <c r="G536" s="55">
        <f t="shared" si="376"/>
        <v>0.21915146280902514</v>
      </c>
      <c r="H536" s="55">
        <f t="shared" si="376"/>
        <v>0.20642833034763872</v>
      </c>
      <c r="I536" s="55">
        <f t="shared" si="376"/>
        <v>0.21888118715220151</v>
      </c>
      <c r="J536" s="55">
        <f t="shared" si="376"/>
        <v>0.22273084900936985</v>
      </c>
      <c r="K536" s="55">
        <f t="shared" si="376"/>
        <v>0.24305538377816804</v>
      </c>
      <c r="L536" s="52"/>
      <c r="M536" s="53">
        <f>IFERROR((K536-J536),"n/a")</f>
        <v>2.0324534768798197E-2</v>
      </c>
      <c r="N536" s="54">
        <f>IFERROR((K536-G536),"n/a")</f>
        <v>2.39039209691429E-2</v>
      </c>
      <c r="O536" s="54">
        <f>IFERROR((K536-B536),"n/a")</f>
        <v>-3.2489871672748971E-3</v>
      </c>
      <c r="P536" s="54"/>
    </row>
    <row r="537" spans="1:16" x14ac:dyDescent="0.2">
      <c r="A537" s="7" t="s">
        <v>2</v>
      </c>
      <c r="B537" s="9">
        <f t="shared" ref="B537:K545" si="377">B526/B$524</f>
        <v>0.12283313836009783</v>
      </c>
      <c r="C537" s="9">
        <f t="shared" si="377"/>
        <v>0.22263854195577759</v>
      </c>
      <c r="D537" s="9">
        <f t="shared" si="377"/>
        <v>0.25324217648717223</v>
      </c>
      <c r="E537" s="9">
        <f t="shared" si="377"/>
        <v>0.27633704098735334</v>
      </c>
      <c r="F537" s="9">
        <f t="shared" si="377"/>
        <v>0.27351868980902116</v>
      </c>
      <c r="G537" s="9">
        <f t="shared" si="377"/>
        <v>0.28071359170894961</v>
      </c>
      <c r="H537" s="9">
        <f t="shared" si="377"/>
        <v>0.29062491886699382</v>
      </c>
      <c r="I537" s="9">
        <f t="shared" si="377"/>
        <v>0.27543200234306353</v>
      </c>
      <c r="J537" s="9">
        <f t="shared" si="377"/>
        <v>0.32238991011610996</v>
      </c>
      <c r="K537" s="9">
        <f t="shared" si="377"/>
        <v>0.30942192099339549</v>
      </c>
      <c r="L537" s="28"/>
      <c r="M537" s="31">
        <f t="shared" ref="M537:M545" si="378">IFERROR((K537-J537),"n/a")</f>
        <v>-1.2967989122714463E-2</v>
      </c>
      <c r="N537" s="14">
        <f t="shared" ref="N537:N545" si="379">IFERROR((K537-G537),"n/a")</f>
        <v>2.8708329284445888E-2</v>
      </c>
      <c r="O537" s="14">
        <f t="shared" ref="O537:O545" si="380">IFERROR((K537-B537),"n/a")</f>
        <v>0.18658878263329765</v>
      </c>
      <c r="P537" s="14"/>
    </row>
    <row r="538" spans="1:16" x14ac:dyDescent="0.2">
      <c r="A538" s="50" t="s">
        <v>3</v>
      </c>
      <c r="B538" s="55">
        <f t="shared" si="377"/>
        <v>4.7857066893544613E-3</v>
      </c>
      <c r="C538" s="55">
        <f t="shared" si="377"/>
        <v>4.6257748172818947E-5</v>
      </c>
      <c r="D538" s="55">
        <f t="shared" si="377"/>
        <v>8.7045390470820404E-3</v>
      </c>
      <c r="E538" s="55">
        <f t="shared" si="377"/>
        <v>1.2098125857077556E-2</v>
      </c>
      <c r="F538" s="55">
        <f t="shared" si="377"/>
        <v>2.0403721638826922E-2</v>
      </c>
      <c r="G538" s="55">
        <f t="shared" si="377"/>
        <v>1.6139479650221309E-2</v>
      </c>
      <c r="H538" s="55">
        <f t="shared" si="377"/>
        <v>2.6118337357530441E-2</v>
      </c>
      <c r="I538" s="55">
        <f t="shared" si="377"/>
        <v>1.440007810211852E-2</v>
      </c>
      <c r="J538" s="55">
        <f t="shared" si="377"/>
        <v>7.3909830007390983E-3</v>
      </c>
      <c r="K538" s="55">
        <f t="shared" si="377"/>
        <v>7.8165582407796769E-3</v>
      </c>
      <c r="L538" s="52"/>
      <c r="M538" s="53">
        <f t="shared" si="378"/>
        <v>4.2557524004057865E-4</v>
      </c>
      <c r="N538" s="54">
        <f t="shared" si="379"/>
        <v>-8.3229214094416321E-3</v>
      </c>
      <c r="O538" s="54">
        <f t="shared" si="380"/>
        <v>3.0308515514252156E-3</v>
      </c>
      <c r="P538" s="54"/>
    </row>
    <row r="539" spans="1:16" x14ac:dyDescent="0.2">
      <c r="A539" s="7" t="s">
        <v>4</v>
      </c>
      <c r="B539" s="9">
        <f t="shared" si="377"/>
        <v>5.4876103371264487E-2</v>
      </c>
      <c r="C539" s="9">
        <f t="shared" si="377"/>
        <v>4.3019705800721619E-2</v>
      </c>
      <c r="D539" s="9">
        <f t="shared" si="377"/>
        <v>2.9038624189455877E-2</v>
      </c>
      <c r="E539" s="9">
        <f t="shared" si="377"/>
        <v>2.8584488800853267E-2</v>
      </c>
      <c r="F539" s="9">
        <f t="shared" si="377"/>
        <v>3.351651341204636E-2</v>
      </c>
      <c r="G539" s="9">
        <f t="shared" si="377"/>
        <v>3.7676778581453095E-2</v>
      </c>
      <c r="H539" s="9">
        <f t="shared" si="377"/>
        <v>4.4136355375548462E-2</v>
      </c>
      <c r="I539" s="9">
        <f t="shared" si="377"/>
        <v>5.1547398223176805E-2</v>
      </c>
      <c r="J539" s="9">
        <f t="shared" si="377"/>
        <v>3.9625205636220587E-2</v>
      </c>
      <c r="K539" s="9">
        <f t="shared" si="377"/>
        <v>3.9330150641897745E-2</v>
      </c>
      <c r="L539" s="28"/>
      <c r="M539" s="31">
        <f t="shared" si="378"/>
        <v>-2.9505499432284227E-4</v>
      </c>
      <c r="N539" s="14">
        <f t="shared" si="379"/>
        <v>1.6533720604446495E-3</v>
      </c>
      <c r="O539" s="14">
        <f t="shared" si="380"/>
        <v>-1.5545952729366742E-2</v>
      </c>
      <c r="P539" s="14"/>
    </row>
    <row r="540" spans="1:16" x14ac:dyDescent="0.2">
      <c r="A540" s="50" t="s">
        <v>7</v>
      </c>
      <c r="B540" s="55">
        <f t="shared" si="377"/>
        <v>0.13697756035307881</v>
      </c>
      <c r="C540" s="55">
        <f t="shared" si="377"/>
        <v>0.10519011934499028</v>
      </c>
      <c r="D540" s="55">
        <f t="shared" si="377"/>
        <v>0.13099097829151396</v>
      </c>
      <c r="E540" s="55">
        <f t="shared" si="377"/>
        <v>0.11257047082127077</v>
      </c>
      <c r="F540" s="55">
        <f t="shared" si="377"/>
        <v>0.1275368627237608</v>
      </c>
      <c r="G540" s="55">
        <f t="shared" si="377"/>
        <v>0.11294936845514413</v>
      </c>
      <c r="H540" s="55">
        <f t="shared" si="377"/>
        <v>9.7826933561803872E-2</v>
      </c>
      <c r="I540" s="55">
        <f t="shared" si="377"/>
        <v>0.10480328028897784</v>
      </c>
      <c r="J540" s="55">
        <f t="shared" si="377"/>
        <v>7.6508594997973439E-2</v>
      </c>
      <c r="K540" s="55">
        <f t="shared" si="377"/>
        <v>5.9638360501644942E-2</v>
      </c>
      <c r="L540" s="52"/>
      <c r="M540" s="53">
        <f t="shared" si="378"/>
        <v>-1.6870234496328497E-2</v>
      </c>
      <c r="N540" s="54">
        <f t="shared" si="379"/>
        <v>-5.3311007953499183E-2</v>
      </c>
      <c r="O540" s="54">
        <f t="shared" si="380"/>
        <v>-7.7339199851433865E-2</v>
      </c>
      <c r="P540" s="54"/>
    </row>
    <row r="541" spans="1:16" x14ac:dyDescent="0.2">
      <c r="A541" s="7" t="s">
        <v>5</v>
      </c>
      <c r="B541" s="9">
        <f t="shared" si="377"/>
        <v>0.15984260342443901</v>
      </c>
      <c r="C541" s="9">
        <f t="shared" si="377"/>
        <v>0.15514848737163475</v>
      </c>
      <c r="D541" s="9">
        <f t="shared" si="377"/>
        <v>0.14230335494784324</v>
      </c>
      <c r="E541" s="9">
        <f t="shared" si="377"/>
        <v>0.12628371171720251</v>
      </c>
      <c r="F541" s="9">
        <f t="shared" si="377"/>
        <v>0.11192121442951194</v>
      </c>
      <c r="G541" s="9">
        <f t="shared" si="377"/>
        <v>0.11006153513980352</v>
      </c>
      <c r="H541" s="9">
        <f t="shared" si="377"/>
        <v>0.10382428538048134</v>
      </c>
      <c r="I541" s="9">
        <f t="shared" si="377"/>
        <v>0.11524943864102313</v>
      </c>
      <c r="J541" s="9">
        <f t="shared" si="377"/>
        <v>0.10695467658488901</v>
      </c>
      <c r="K541" s="9">
        <f t="shared" si="377"/>
        <v>0.10448462661092835</v>
      </c>
      <c r="L541" s="28"/>
      <c r="M541" s="31">
        <f t="shared" si="378"/>
        <v>-2.4700499739606641E-3</v>
      </c>
      <c r="N541" s="14">
        <f t="shared" si="379"/>
        <v>-5.5769085288751713E-3</v>
      </c>
      <c r="O541" s="14">
        <f t="shared" si="380"/>
        <v>-5.5357976813510665E-2</v>
      </c>
      <c r="P541" s="14"/>
    </row>
    <row r="542" spans="1:16" x14ac:dyDescent="0.2">
      <c r="A542" s="50" t="s">
        <v>44</v>
      </c>
      <c r="B542" s="55">
        <f t="shared" si="377"/>
        <v>4.4028501542061046E-2</v>
      </c>
      <c r="C542" s="55">
        <f t="shared" si="377"/>
        <v>3.8578961976131004E-2</v>
      </c>
      <c r="D542" s="55">
        <f t="shared" si="377"/>
        <v>3.8483225260783759E-2</v>
      </c>
      <c r="E542" s="55">
        <f t="shared" si="377"/>
        <v>3.3399360048758188E-2</v>
      </c>
      <c r="F542" s="55">
        <f t="shared" si="377"/>
        <v>4.8751292235703791E-2</v>
      </c>
      <c r="G542" s="55">
        <f t="shared" si="377"/>
        <v>4.6205333045449638E-2</v>
      </c>
      <c r="H542" s="55">
        <f t="shared" si="377"/>
        <v>5.2652075706830753E-2</v>
      </c>
      <c r="I542" s="55">
        <f t="shared" si="377"/>
        <v>5.1840281167626671E-2</v>
      </c>
      <c r="J542" s="55">
        <f t="shared" si="377"/>
        <v>3.8194692797367855E-2</v>
      </c>
      <c r="K542" s="55">
        <f t="shared" si="377"/>
        <v>4.1457441808692208E-2</v>
      </c>
      <c r="L542" s="52"/>
      <c r="M542" s="53">
        <f t="shared" si="378"/>
        <v>3.2627490113243535E-3</v>
      </c>
      <c r="N542" s="54">
        <f t="shared" si="379"/>
        <v>-4.7478912367574302E-3</v>
      </c>
      <c r="O542" s="54">
        <f t="shared" si="380"/>
        <v>-2.5710597333688384E-3</v>
      </c>
      <c r="P542" s="54"/>
    </row>
    <row r="543" spans="1:16" x14ac:dyDescent="0.2">
      <c r="A543" s="7" t="s">
        <v>8</v>
      </c>
      <c r="B543" s="9">
        <f t="shared" si="377"/>
        <v>0.23035201531426142</v>
      </c>
      <c r="C543" s="9">
        <f t="shared" si="377"/>
        <v>0.21593116847071883</v>
      </c>
      <c r="D543" s="9">
        <f t="shared" si="377"/>
        <v>0.19939385396109388</v>
      </c>
      <c r="E543" s="9">
        <f t="shared" si="377"/>
        <v>0.18040530245314643</v>
      </c>
      <c r="F543" s="9">
        <f t="shared" si="377"/>
        <v>0.19114206431253061</v>
      </c>
      <c r="G543" s="9">
        <f t="shared" si="377"/>
        <v>0.17650869048904241</v>
      </c>
      <c r="H543" s="9">
        <f t="shared" si="377"/>
        <v>0.17758392398161851</v>
      </c>
      <c r="I543" s="9">
        <f t="shared" si="377"/>
        <v>0.16616225715122523</v>
      </c>
      <c r="J543" s="9">
        <f t="shared" si="377"/>
        <v>0.18405931859905109</v>
      </c>
      <c r="K543" s="9">
        <f t="shared" si="377"/>
        <v>0.19311351324609791</v>
      </c>
      <c r="L543" s="28"/>
      <c r="M543" s="31">
        <f t="shared" si="378"/>
        <v>9.0541946470468204E-3</v>
      </c>
      <c r="N543" s="14">
        <f t="shared" si="379"/>
        <v>1.6604822757055493E-2</v>
      </c>
      <c r="O543" s="14">
        <f t="shared" si="380"/>
        <v>-3.7238502068163509E-2</v>
      </c>
      <c r="P543" s="14"/>
    </row>
    <row r="544" spans="1:16" x14ac:dyDescent="0.2">
      <c r="A544" s="50" t="s">
        <v>29</v>
      </c>
      <c r="B544" s="55">
        <f t="shared" si="377"/>
        <v>0</v>
      </c>
      <c r="C544" s="55">
        <f t="shared" si="377"/>
        <v>0</v>
      </c>
      <c r="D544" s="55">
        <f t="shared" si="377"/>
        <v>0</v>
      </c>
      <c r="E544" s="55">
        <f t="shared" si="377"/>
        <v>0</v>
      </c>
      <c r="F544" s="55">
        <f t="shared" si="377"/>
        <v>0</v>
      </c>
      <c r="G544" s="55">
        <f t="shared" si="377"/>
        <v>0</v>
      </c>
      <c r="H544" s="55">
        <f t="shared" si="377"/>
        <v>0</v>
      </c>
      <c r="I544" s="55">
        <f t="shared" si="377"/>
        <v>0</v>
      </c>
      <c r="J544" s="55">
        <f t="shared" si="377"/>
        <v>0</v>
      </c>
      <c r="K544" s="55">
        <f t="shared" si="377"/>
        <v>0</v>
      </c>
      <c r="L544" s="52"/>
      <c r="M544" s="53">
        <f t="shared" si="378"/>
        <v>0</v>
      </c>
      <c r="N544" s="54">
        <f t="shared" si="379"/>
        <v>0</v>
      </c>
      <c r="O544" s="54">
        <f t="shared" si="380"/>
        <v>0</v>
      </c>
      <c r="P544" s="54"/>
    </row>
    <row r="545" spans="1:16" x14ac:dyDescent="0.2">
      <c r="A545" s="7" t="s">
        <v>86</v>
      </c>
      <c r="B545" s="9">
        <f t="shared" si="377"/>
        <v>0</v>
      </c>
      <c r="C545" s="9">
        <f t="shared" si="377"/>
        <v>0</v>
      </c>
      <c r="D545" s="9">
        <f t="shared" si="377"/>
        <v>0</v>
      </c>
      <c r="E545" s="9">
        <f t="shared" si="377"/>
        <v>4.2663416120676518E-4</v>
      </c>
      <c r="F545" s="9">
        <f t="shared" si="377"/>
        <v>1.0337885630338974E-3</v>
      </c>
      <c r="G545" s="9">
        <f t="shared" si="377"/>
        <v>5.9376012091115189E-4</v>
      </c>
      <c r="H545" s="9">
        <f t="shared" si="377"/>
        <v>8.0483942155411899E-4</v>
      </c>
      <c r="I545" s="9">
        <f t="shared" si="377"/>
        <v>1.6840769305867421E-3</v>
      </c>
      <c r="J545" s="9">
        <f t="shared" si="377"/>
        <v>2.1457692582790931E-3</v>
      </c>
      <c r="K545" s="9">
        <f t="shared" si="377"/>
        <v>1.6820441783956268E-3</v>
      </c>
      <c r="L545" s="38"/>
      <c r="M545" s="31">
        <f t="shared" si="378"/>
        <v>-4.6372507988346628E-4</v>
      </c>
      <c r="N545" s="14">
        <f t="shared" si="379"/>
        <v>1.0882840574844748E-3</v>
      </c>
      <c r="O545" s="14">
        <f t="shared" si="380"/>
        <v>1.6820441783956268E-3</v>
      </c>
      <c r="P545" s="14"/>
    </row>
    <row r="546" spans="1:16" x14ac:dyDescent="0.2">
      <c r="A546" s="10" t="s">
        <v>171</v>
      </c>
      <c r="B546" s="10"/>
    </row>
    <row r="547" spans="1:16" x14ac:dyDescent="0.2">
      <c r="A547" s="10" t="s">
        <v>149</v>
      </c>
      <c r="B547" s="7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14"/>
      <c r="N547" s="6"/>
      <c r="O547" s="6"/>
      <c r="P547" s="14"/>
    </row>
  </sheetData>
  <sheetProtection algorithmName="SHA-512" hashValue="FSmBbaS8n4KCIx/BPRq7FwXEJtNgaqNao2ucpW1cr6sTxvKoq3SXGCQmPCbOjPsyIvmj4rBUuS9ddjVbpd3LQQ==" saltValue="XmwbSq/acQyGSIlGBY3K2A==" spinCount="100000" sheet="1" objects="1" scenarios="1"/>
  <phoneticPr fontId="15" type="noConversion"/>
  <printOptions horizontalCentered="1"/>
  <pageMargins left="0.2" right="0.2" top="0.25" bottom="0.2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  <rowBreaks count="9" manualBreakCount="9">
    <brk id="28" max="16383" man="1"/>
    <brk id="56" max="16383" man="1"/>
    <brk id="85" max="16383" man="1"/>
    <brk id="114" max="16383" man="1"/>
    <brk id="158" max="16383" man="1"/>
    <brk id="202" max="16383" man="1"/>
    <brk id="256" max="16383" man="1"/>
    <brk id="290" max="16383" man="1"/>
    <brk id="321" max="16383" man="1"/>
  </rowBreak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43491370-D343-4E0C-A34E-A638BF16DB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Course_Summer!B5:K5</xm:f>
              <xm:sqref>P5</xm:sqref>
            </x14:sparkline>
          </x14:sparklines>
        </x14:sparklineGroup>
        <x14:sparklineGroup displayEmptyCellsAs="gap" high="1" xr2:uid="{82B4EDBA-1795-44AD-B3B1-F5F82435C66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Course_Summer!B6:K6</xm:f>
              <xm:sqref>P6</xm:sqref>
            </x14:sparkline>
            <x14:sparkline>
              <xm:f>Course_Summer!B7:K7</xm:f>
              <xm:sqref>P7</xm:sqref>
            </x14:sparkline>
            <x14:sparkline>
              <xm:f>Course_Summer!B8:K8</xm:f>
              <xm:sqref>P8</xm:sqref>
            </x14:sparkline>
            <x14:sparkline>
              <xm:f>Course_Summer!B9:K9</xm:f>
              <xm:sqref>P9</xm:sqref>
            </x14:sparkline>
            <x14:sparkline>
              <xm:f>Course_Summer!B10:K10</xm:f>
              <xm:sqref>P10</xm:sqref>
            </x14:sparkline>
            <x14:sparkline>
              <xm:f>Course_Summer!B11:K11</xm:f>
              <xm:sqref>P11</xm:sqref>
            </x14:sparkline>
            <x14:sparkline>
              <xm:f>Course_Summer!B12:K12</xm:f>
              <xm:sqref>P12</xm:sqref>
            </x14:sparkline>
            <x14:sparkline>
              <xm:f>Course_Summer!B13:K13</xm:f>
              <xm:sqref>P13</xm:sqref>
            </x14:sparkline>
            <x14:sparkline>
              <xm:f>Course_Summer!B14:K14</xm:f>
              <xm:sqref>P14</xm:sqref>
            </x14:sparkline>
            <x14:sparkline>
              <xm:f>Course_Summer!B15:K15</xm:f>
              <xm:sqref>P15</xm:sqref>
            </x14:sparkline>
          </x14:sparklines>
        </x14:sparklineGroup>
        <x14:sparklineGroup displayEmptyCellsAs="gap" high="1" xr2:uid="{73C58B32-9381-4D20-9644-4DC655D228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Course_Summer!B17:K17</xm:f>
              <xm:sqref>P17</xm:sqref>
            </x14:sparkline>
            <x14:sparkline>
              <xm:f>Course_Summer!B18:K18</xm:f>
              <xm:sqref>P18</xm:sqref>
            </x14:sparkline>
            <x14:sparkline>
              <xm:f>Course_Summer!B19:K19</xm:f>
              <xm:sqref>P19</xm:sqref>
            </x14:sparkline>
            <x14:sparkline>
              <xm:f>Course_Summer!B20:K20</xm:f>
              <xm:sqref>P20</xm:sqref>
            </x14:sparkline>
            <x14:sparkline>
              <xm:f>Course_Summer!B21:K21</xm:f>
              <xm:sqref>P21</xm:sqref>
            </x14:sparkline>
            <x14:sparkline>
              <xm:f>Course_Summer!B22:K22</xm:f>
              <xm:sqref>P22</xm:sqref>
            </x14:sparkline>
            <x14:sparkline>
              <xm:f>Course_Summer!B23:K23</xm:f>
              <xm:sqref>P23</xm:sqref>
            </x14:sparkline>
            <x14:sparkline>
              <xm:f>Course_Summer!B24:K24</xm:f>
              <xm:sqref>P24</xm:sqref>
            </x14:sparkline>
            <x14:sparkline>
              <xm:f>Course_Summer!B25:K25</xm:f>
              <xm:sqref>P25</xm:sqref>
            </x14:sparkline>
            <x14:sparkline>
              <xm:f>Course_Summer!B26:K26</xm:f>
              <xm:sqref>P26</xm:sqref>
            </x14:sparkline>
          </x14:sparklines>
        </x14:sparklineGroup>
        <x14:sparklineGroup displayEmptyCellsAs="gap" high="1" xr2:uid="{2D4990A3-CB5B-4195-B169-829C48D65D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Course_Summer!B34:K34</xm:f>
              <xm:sqref>P34</xm:sqref>
            </x14:sparkline>
          </x14:sparklines>
        </x14:sparklineGroup>
        <x14:sparklineGroup displayEmptyCellsAs="gap" high="1" xr2:uid="{8489EDAB-D0C0-49B4-A9C0-5FE19FC8AB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Course_Summer!B35:K35</xm:f>
              <xm:sqref>P35</xm:sqref>
            </x14:sparkline>
            <x14:sparkline>
              <xm:f>Course_Summer!B36:K36</xm:f>
              <xm:sqref>P36</xm:sqref>
            </x14:sparkline>
            <x14:sparkline>
              <xm:f>Course_Summer!B37:K37</xm:f>
              <xm:sqref>P37</xm:sqref>
            </x14:sparkline>
            <x14:sparkline>
              <xm:f>Course_Summer!B38:K38</xm:f>
              <xm:sqref>P38</xm:sqref>
            </x14:sparkline>
            <x14:sparkline>
              <xm:f>Course_Summer!B39:K39</xm:f>
              <xm:sqref>P39</xm:sqref>
            </x14:sparkline>
            <x14:sparkline>
              <xm:f>Course_Summer!B40:K40</xm:f>
              <xm:sqref>P40</xm:sqref>
            </x14:sparkline>
            <x14:sparkline>
              <xm:f>Course_Summer!B41:K41</xm:f>
              <xm:sqref>P41</xm:sqref>
            </x14:sparkline>
            <x14:sparkline>
              <xm:f>Course_Summer!B42:K42</xm:f>
              <xm:sqref>P42</xm:sqref>
            </x14:sparkline>
            <x14:sparkline>
              <xm:f>Course_Summer!B43:K43</xm:f>
              <xm:sqref>P43</xm:sqref>
            </x14:sparkline>
            <x14:sparkline>
              <xm:f>Course_Summer!B44:K44</xm:f>
              <xm:sqref>P44</xm:sqref>
            </x14:sparkline>
          </x14:sparklines>
        </x14:sparklineGroup>
        <x14:sparklineGroup displayEmptyCellsAs="gap" high="1" xr2:uid="{5CCF6F78-3705-4CDC-ADD3-EDF85B8003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Course_Summer!B61:K61</xm:f>
              <xm:sqref>P61</xm:sqref>
            </x14:sparkline>
          </x14:sparklines>
        </x14:sparklineGroup>
        <x14:sparklineGroup displayEmptyCellsAs="gap" high="1" xr2:uid="{63A46B31-8CCD-43A0-822B-C361373F5F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Course_Summer!B62:K62</xm:f>
              <xm:sqref>P62</xm:sqref>
            </x14:sparkline>
            <x14:sparkline>
              <xm:f>Course_Summer!B63:K63</xm:f>
              <xm:sqref>P63</xm:sqref>
            </x14:sparkline>
            <x14:sparkline>
              <xm:f>Course_Summer!B64:K64</xm:f>
              <xm:sqref>P64</xm:sqref>
            </x14:sparkline>
            <x14:sparkline>
              <xm:f>Course_Summer!B65:K65</xm:f>
              <xm:sqref>P65</xm:sqref>
            </x14:sparkline>
            <x14:sparkline>
              <xm:f>Course_Summer!B66:K66</xm:f>
              <xm:sqref>P66</xm:sqref>
            </x14:sparkline>
            <x14:sparkline>
              <xm:f>Course_Summer!B67:K67</xm:f>
              <xm:sqref>P67</xm:sqref>
            </x14:sparkline>
            <x14:sparkline>
              <xm:f>Course_Summer!B68:K68</xm:f>
              <xm:sqref>P68</xm:sqref>
            </x14:sparkline>
            <x14:sparkline>
              <xm:f>Course_Summer!B69:K69</xm:f>
              <xm:sqref>P69</xm:sqref>
            </x14:sparkline>
            <x14:sparkline>
              <xm:f>Course_Summer!B70:K70</xm:f>
              <xm:sqref>P70</xm:sqref>
            </x14:sparkline>
            <x14:sparkline>
              <xm:f>Course_Summer!B71:K71</xm:f>
              <xm:sqref>P71</xm:sqref>
            </x14:sparkline>
          </x14:sparklines>
        </x14:sparklineGroup>
        <x14:sparklineGroup displayEmptyCellsAs="gap" high="1" xr2:uid="{F3C4A2A7-427C-4CD2-A2C5-2755E3760A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Course_Summer!B73:K73</xm:f>
              <xm:sqref>P73</xm:sqref>
            </x14:sparkline>
            <x14:sparkline>
              <xm:f>Course_Summer!B74:K74</xm:f>
              <xm:sqref>P74</xm:sqref>
            </x14:sparkline>
            <x14:sparkline>
              <xm:f>Course_Summer!B75:K75</xm:f>
              <xm:sqref>P75</xm:sqref>
            </x14:sparkline>
            <x14:sparkline>
              <xm:f>Course_Summer!B76:K76</xm:f>
              <xm:sqref>P76</xm:sqref>
            </x14:sparkline>
            <x14:sparkline>
              <xm:f>Course_Summer!B77:K77</xm:f>
              <xm:sqref>P77</xm:sqref>
            </x14:sparkline>
            <x14:sparkline>
              <xm:f>Course_Summer!B78:K78</xm:f>
              <xm:sqref>P78</xm:sqref>
            </x14:sparkline>
            <x14:sparkline>
              <xm:f>Course_Summer!B79:K79</xm:f>
              <xm:sqref>P79</xm:sqref>
            </x14:sparkline>
            <x14:sparkline>
              <xm:f>Course_Summer!B80:K80</xm:f>
              <xm:sqref>P80</xm:sqref>
            </x14:sparkline>
            <x14:sparkline>
              <xm:f>Course_Summer!B81:K81</xm:f>
              <xm:sqref>P81</xm:sqref>
            </x14:sparkline>
            <x14:sparkline>
              <xm:f>Course_Summer!B82:K82</xm:f>
              <xm:sqref>P82</xm:sqref>
            </x14:sparkline>
          </x14:sparklines>
        </x14:sparklineGroup>
        <x14:sparklineGroup displayEmptyCellsAs="gap" high="1" xr2:uid="{DC3CA553-1BB4-4C92-B58D-F687CD05D2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Course_Summer!B89:K89</xm:f>
              <xm:sqref>P89</xm:sqref>
            </x14:sparkline>
          </x14:sparklines>
        </x14:sparklineGroup>
        <x14:sparklineGroup displayEmptyCellsAs="gap" high="1" xr2:uid="{A8D85B81-A017-4D39-A536-5D7E8136CF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Course_Summer!B90:K90</xm:f>
              <xm:sqref>P90</xm:sqref>
            </x14:sparkline>
            <x14:sparkline>
              <xm:f>Course_Summer!B91:K91</xm:f>
              <xm:sqref>P91</xm:sqref>
            </x14:sparkline>
            <x14:sparkline>
              <xm:f>Course_Summer!B92:K92</xm:f>
              <xm:sqref>P92</xm:sqref>
            </x14:sparkline>
            <x14:sparkline>
              <xm:f>Course_Summer!B93:K93</xm:f>
              <xm:sqref>P93</xm:sqref>
            </x14:sparkline>
            <x14:sparkline>
              <xm:f>Course_Summer!B94:K94</xm:f>
              <xm:sqref>P94</xm:sqref>
            </x14:sparkline>
            <x14:sparkline>
              <xm:f>Course_Summer!B95:K95</xm:f>
              <xm:sqref>P95</xm:sqref>
            </x14:sparkline>
            <x14:sparkline>
              <xm:f>Course_Summer!B96:K96</xm:f>
              <xm:sqref>P96</xm:sqref>
            </x14:sparkline>
            <x14:sparkline>
              <xm:f>Course_Summer!B97:K97</xm:f>
              <xm:sqref>P97</xm:sqref>
            </x14:sparkline>
            <x14:sparkline>
              <xm:f>Course_Summer!B98:K98</xm:f>
              <xm:sqref>P98</xm:sqref>
            </x14:sparkline>
            <x14:sparkline>
              <xm:f>Course_Summer!B99:K99</xm:f>
              <xm:sqref>P99</xm:sqref>
            </x14:sparkline>
          </x14:sparklines>
        </x14:sparklineGroup>
        <x14:sparklineGroup displayEmptyCellsAs="gap" high="1" xr2:uid="{A1D79296-AC9D-434A-9CFA-6523CA4C4C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Course_Summer!B100:K100</xm:f>
              <xm:sqref>P100</xm:sqref>
            </x14:sparkline>
            <x14:sparkline>
              <xm:f>Course_Summer!B101:K101</xm:f>
              <xm:sqref>P101</xm:sqref>
            </x14:sparkline>
            <x14:sparkline>
              <xm:f>Course_Summer!B102:K102</xm:f>
              <xm:sqref>P102</xm:sqref>
            </x14:sparkline>
            <x14:sparkline>
              <xm:f>Course_Summer!B103:K103</xm:f>
              <xm:sqref>P103</xm:sqref>
            </x14:sparkline>
            <x14:sparkline>
              <xm:f>Course_Summer!B104:K104</xm:f>
              <xm:sqref>P104</xm:sqref>
            </x14:sparkline>
            <x14:sparkline>
              <xm:f>Course_Summer!B105:K105</xm:f>
              <xm:sqref>P105</xm:sqref>
            </x14:sparkline>
            <x14:sparkline>
              <xm:f>Course_Summer!B106:K106</xm:f>
              <xm:sqref>P106</xm:sqref>
            </x14:sparkline>
            <x14:sparkline>
              <xm:f>Course_Summer!B107:K107</xm:f>
              <xm:sqref>P107</xm:sqref>
            </x14:sparkline>
            <x14:sparkline>
              <xm:f>Course_Summer!B108:K108</xm:f>
              <xm:sqref>P108</xm:sqref>
            </x14:sparkline>
            <x14:sparkline>
              <xm:f>Course_Summer!B109:K109</xm:f>
              <xm:sqref>P109</xm:sqref>
            </x14:sparkline>
            <x14:sparkline>
              <xm:f>Course_Summer!B110:K110</xm:f>
              <xm:sqref>P110</xm:sqref>
            </x14:sparkline>
          </x14:sparklines>
        </x14:sparklineGroup>
        <x14:sparklineGroup displayEmptyCellsAs="gap" high="1" xr2:uid="{D9550DF7-AF70-49DE-9D31-A84C9EDE486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Course_Summer!B233:K233</xm:f>
              <xm:sqref>P233</xm:sqref>
            </x14:sparkline>
          </x14:sparklines>
        </x14:sparklineGroup>
        <x14:sparklineGroup displayEmptyCellsAs="gap" high="1" xr2:uid="{37D63DD7-F891-4C48-8138-C793FC8E10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Course_Summer!B234:K234</xm:f>
              <xm:sqref>P234</xm:sqref>
            </x14:sparkline>
            <x14:sparkline>
              <xm:f>Course_Summer!B235:K235</xm:f>
              <xm:sqref>P235</xm:sqref>
            </x14:sparkline>
            <x14:sparkline>
              <xm:f>Course_Summer!B236:K236</xm:f>
              <xm:sqref>P236</xm:sqref>
            </x14:sparkline>
            <x14:sparkline>
              <xm:f>Course_Summer!B237:K237</xm:f>
              <xm:sqref>P237</xm:sqref>
            </x14:sparkline>
            <x14:sparkline>
              <xm:f>Course_Summer!B238:K238</xm:f>
              <xm:sqref>P238</xm:sqref>
            </x14:sparkline>
            <x14:sparkline>
              <xm:f>Course_Summer!B239:K239</xm:f>
              <xm:sqref>P239</xm:sqref>
            </x14:sparkline>
            <x14:sparkline>
              <xm:f>Course_Summer!B240:K240</xm:f>
              <xm:sqref>P240</xm:sqref>
            </x14:sparkline>
            <x14:sparkline>
              <xm:f>Course_Summer!B241:K241</xm:f>
              <xm:sqref>P241</xm:sqref>
            </x14:sparkline>
            <x14:sparkline>
              <xm:f>Course_Summer!B242:K242</xm:f>
              <xm:sqref>P242</xm:sqref>
            </x14:sparkline>
            <x14:sparkline>
              <xm:f>Course_Summer!B243:K243</xm:f>
              <xm:sqref>P243</xm:sqref>
            </x14:sparkline>
          </x14:sparklines>
        </x14:sparklineGroup>
        <x14:sparklineGroup displayEmptyCellsAs="gap" high="1" xr2:uid="{0497CF3D-0247-428C-8698-E5F10BBB57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Course_Summer!B206:K206</xm:f>
              <xm:sqref>P206</xm:sqref>
            </x14:sparkline>
          </x14:sparklines>
        </x14:sparklineGroup>
        <x14:sparklineGroup displayEmptyCellsAs="gap" high="1" xr2:uid="{FE3791D4-446D-4EEC-9E26-B71B92E736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Course_Summer!B207:K207</xm:f>
              <xm:sqref>P207</xm:sqref>
            </x14:sparkline>
            <x14:sparkline>
              <xm:f>Course_Summer!B208:K208</xm:f>
              <xm:sqref>P208</xm:sqref>
            </x14:sparkline>
            <x14:sparkline>
              <xm:f>Course_Summer!B209:K209</xm:f>
              <xm:sqref>P209</xm:sqref>
            </x14:sparkline>
            <x14:sparkline>
              <xm:f>Course_Summer!B210:K210</xm:f>
              <xm:sqref>P210</xm:sqref>
            </x14:sparkline>
            <x14:sparkline>
              <xm:f>Course_Summer!B211:K211</xm:f>
              <xm:sqref>P211</xm:sqref>
            </x14:sparkline>
            <x14:sparkline>
              <xm:f>Course_Summer!B212:K212</xm:f>
              <xm:sqref>P212</xm:sqref>
            </x14:sparkline>
            <x14:sparkline>
              <xm:f>Course_Summer!B213:K213</xm:f>
              <xm:sqref>P213</xm:sqref>
            </x14:sparkline>
            <x14:sparkline>
              <xm:f>Course_Summer!B214:K214</xm:f>
              <xm:sqref>P214</xm:sqref>
            </x14:sparkline>
            <x14:sparkline>
              <xm:f>Course_Summer!B215:K215</xm:f>
              <xm:sqref>P215</xm:sqref>
            </x14:sparkline>
            <x14:sparkline>
              <xm:f>Course_Summer!B216:K216</xm:f>
              <xm:sqref>P216</xm:sqref>
            </x14:sparkline>
          </x14:sparklines>
        </x14:sparklineGroup>
        <x14:sparklineGroup displayEmptyCellsAs="gap" high="1" xr2:uid="{E910CD70-52C2-46D4-A075-3D68834997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Course_Summer!B218:K218</xm:f>
              <xm:sqref>P218</xm:sqref>
            </x14:sparkline>
            <x14:sparkline>
              <xm:f>Course_Summer!B219:K219</xm:f>
              <xm:sqref>P219</xm:sqref>
            </x14:sparkline>
            <x14:sparkline>
              <xm:f>Course_Summer!B220:K220</xm:f>
              <xm:sqref>P220</xm:sqref>
            </x14:sparkline>
            <x14:sparkline>
              <xm:f>Course_Summer!B221:K221</xm:f>
              <xm:sqref>P221</xm:sqref>
            </x14:sparkline>
            <x14:sparkline>
              <xm:f>Course_Summer!B222:K222</xm:f>
              <xm:sqref>P222</xm:sqref>
            </x14:sparkline>
            <x14:sparkline>
              <xm:f>Course_Summer!B223:K223</xm:f>
              <xm:sqref>P223</xm:sqref>
            </x14:sparkline>
            <x14:sparkline>
              <xm:f>Course_Summer!B224:K224</xm:f>
              <xm:sqref>P224</xm:sqref>
            </x14:sparkline>
            <x14:sparkline>
              <xm:f>Course_Summer!B225:K225</xm:f>
              <xm:sqref>P225</xm:sqref>
            </x14:sparkline>
            <x14:sparkline>
              <xm:f>Course_Summer!B226:K226</xm:f>
              <xm:sqref>P226</xm:sqref>
            </x14:sparkline>
            <x14:sparkline>
              <xm:f>Course_Summer!B227:K227</xm:f>
              <xm:sqref>P227</xm:sqref>
            </x14:sparkline>
          </x14:sparklines>
        </x14:sparklineGroup>
        <x14:sparklineGroup displayEmptyCellsAs="gap" high="1" xr2:uid="{2BDF5AFA-0839-4790-AC62-7704E46DCB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Course_Summer!B245:K245</xm:f>
              <xm:sqref>P245</xm:sqref>
            </x14:sparkline>
            <x14:sparkline>
              <xm:f>Course_Summer!B246:K246</xm:f>
              <xm:sqref>P246</xm:sqref>
            </x14:sparkline>
            <x14:sparkline>
              <xm:f>Course_Summer!B247:K247</xm:f>
              <xm:sqref>P247</xm:sqref>
            </x14:sparkline>
            <x14:sparkline>
              <xm:f>Course_Summer!B248:K248</xm:f>
              <xm:sqref>P248</xm:sqref>
            </x14:sparkline>
            <x14:sparkline>
              <xm:f>Course_Summer!B249:K249</xm:f>
              <xm:sqref>P249</xm:sqref>
            </x14:sparkline>
            <x14:sparkline>
              <xm:f>Course_Summer!B250:K250</xm:f>
              <xm:sqref>P250</xm:sqref>
            </x14:sparkline>
            <x14:sparkline>
              <xm:f>Course_Summer!B251:K251</xm:f>
              <xm:sqref>P251</xm:sqref>
            </x14:sparkline>
            <x14:sparkline>
              <xm:f>Course_Summer!B252:K252</xm:f>
              <xm:sqref>P252</xm:sqref>
            </x14:sparkline>
            <x14:sparkline>
              <xm:f>Course_Summer!B253:K253</xm:f>
              <xm:sqref>P253</xm:sqref>
            </x14:sparkline>
            <x14:sparkline>
              <xm:f>Course_Summer!B254:K254</xm:f>
              <xm:sqref>P254</xm:sqref>
            </x14:sparkline>
            <x14:sparkline>
              <xm:f>Course_Summer!B255:K255</xm:f>
              <xm:sqref>P255</xm:sqref>
            </x14:sparkline>
            <x14:sparkline>
              <xm:f>Course_Summer!B256:K256</xm:f>
              <xm:sqref>P256</xm:sqref>
            </x14:sparkline>
          </x14:sparklines>
        </x14:sparklineGroup>
        <x14:sparklineGroup displayEmptyCellsAs="gap" high="1" xr2:uid="{916AD3B9-4798-4AD1-9B23-9915226218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Course_Summer!B260:K260</xm:f>
              <xm:sqref>P260</xm:sqref>
            </x14:sparkline>
          </x14:sparklines>
        </x14:sparklineGroup>
        <x14:sparklineGroup displayEmptyCellsAs="gap" high="1" xr2:uid="{28D1D3E1-A55D-41C2-93E8-FA32D30606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Course_Summer!B261:K261</xm:f>
              <xm:sqref>P261</xm:sqref>
            </x14:sparkline>
            <x14:sparkline>
              <xm:f>Course_Summer!B262:K262</xm:f>
              <xm:sqref>P262</xm:sqref>
            </x14:sparkline>
            <x14:sparkline>
              <xm:f>Course_Summer!B263:K263</xm:f>
              <xm:sqref>P263</xm:sqref>
            </x14:sparkline>
            <x14:sparkline>
              <xm:f>Course_Summer!B264:K264</xm:f>
              <xm:sqref>P264</xm:sqref>
            </x14:sparkline>
            <x14:sparkline>
              <xm:f>Course_Summer!B265:K265</xm:f>
              <xm:sqref>P265</xm:sqref>
            </x14:sparkline>
          </x14:sparklines>
        </x14:sparklineGroup>
        <x14:sparklineGroup displayEmptyCellsAs="gap" high="1" xr2:uid="{6F82B37E-DBF9-4670-A48D-D128E6CA66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Course_Summer!B267:K267</xm:f>
              <xm:sqref>P267</xm:sqref>
            </x14:sparkline>
            <x14:sparkline>
              <xm:f>Course_Summer!B268:K268</xm:f>
              <xm:sqref>P268</xm:sqref>
            </x14:sparkline>
            <x14:sparkline>
              <xm:f>Course_Summer!B269:K269</xm:f>
              <xm:sqref>P269</xm:sqref>
            </x14:sparkline>
            <x14:sparkline>
              <xm:f>Course_Summer!B270:K270</xm:f>
              <xm:sqref>P270</xm:sqref>
            </x14:sparkline>
            <x14:sparkline>
              <xm:f>Course_Summer!B271:K271</xm:f>
              <xm:sqref>P271</xm:sqref>
            </x14:sparkline>
          </x14:sparklines>
        </x14:sparklineGroup>
        <x14:sparklineGroup displayEmptyCellsAs="gap" high="1" xr2:uid="{5DD08551-B651-439D-AEAC-0A36547FC4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Course_Summer!B277:K277</xm:f>
              <xm:sqref>P277</xm:sqref>
            </x14:sparkline>
          </x14:sparklines>
        </x14:sparklineGroup>
        <x14:sparklineGroup displayEmptyCellsAs="gap" high="1" xr2:uid="{F43EEA7E-8291-432C-9B14-3C0576C578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Course_Summer!B278:K278</xm:f>
              <xm:sqref>P278</xm:sqref>
            </x14:sparkline>
            <x14:sparkline>
              <xm:f>Course_Summer!B279:K279</xm:f>
              <xm:sqref>P279</xm:sqref>
            </x14:sparkline>
            <x14:sparkline>
              <xm:f>Course_Summer!B280:K280</xm:f>
              <xm:sqref>P280</xm:sqref>
            </x14:sparkline>
            <x14:sparkline>
              <xm:f>Course_Summer!B281:K281</xm:f>
              <xm:sqref>P281</xm:sqref>
            </x14:sparkline>
            <x14:sparkline>
              <xm:f>Course_Summer!B282:K282</xm:f>
              <xm:sqref>P282</xm:sqref>
            </x14:sparkline>
          </x14:sparklines>
        </x14:sparklineGroup>
        <x14:sparklineGroup displayEmptyCellsAs="gap" high="1" xr2:uid="{F34D3D02-E3EA-4D81-95E6-D953D96DF7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Course_Summer!B284:K284</xm:f>
              <xm:sqref>P284</xm:sqref>
            </x14:sparkline>
            <x14:sparkline>
              <xm:f>Course_Summer!B285:K285</xm:f>
              <xm:sqref>P285</xm:sqref>
            </x14:sparkline>
            <x14:sparkline>
              <xm:f>Course_Summer!B286:K286</xm:f>
              <xm:sqref>P286</xm:sqref>
            </x14:sparkline>
            <x14:sparkline>
              <xm:f>Course_Summer!B287:K287</xm:f>
              <xm:sqref>P287</xm:sqref>
            </x14:sparkline>
            <x14:sparkline>
              <xm:f>Course_Summer!B288:K288</xm:f>
              <xm:sqref>P288</xm:sqref>
            </x14:sparkline>
          </x14:sparklines>
        </x14:sparklineGroup>
        <x14:sparklineGroup displayEmptyCellsAs="gap" high="1" xr2:uid="{1F41CEA4-E697-466E-96C7-FF8A58E191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Course_Summer!B294:K294</xm:f>
              <xm:sqref>P294</xm:sqref>
            </x14:sparkline>
          </x14:sparklines>
        </x14:sparklineGroup>
        <x14:sparklineGroup displayEmptyCellsAs="gap" high="1" xr2:uid="{7840EEA3-DFE9-4131-B4E2-420BB45323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Course_Summer!B295:K295</xm:f>
              <xm:sqref>P295</xm:sqref>
            </x14:sparkline>
            <x14:sparkline>
              <xm:f>Course_Summer!B296:K296</xm:f>
              <xm:sqref>P296</xm:sqref>
            </x14:sparkline>
            <x14:sparkline>
              <xm:f>Course_Summer!B297:K297</xm:f>
              <xm:sqref>P297</xm:sqref>
            </x14:sparkline>
          </x14:sparklines>
        </x14:sparklineGroup>
        <x14:sparklineGroup displayEmptyCellsAs="gap" high="1" xr2:uid="{8D05A772-C84A-413B-984C-FFF5D426B0B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Course_Summer!B299:K299</xm:f>
              <xm:sqref>P299</xm:sqref>
            </x14:sparkline>
            <x14:sparkline>
              <xm:f>Course_Summer!B300:K300</xm:f>
              <xm:sqref>P300</xm:sqref>
            </x14:sparkline>
            <x14:sparkline>
              <xm:f>Course_Summer!B301:K301</xm:f>
              <xm:sqref>P301</xm:sqref>
            </x14:sparkline>
          </x14:sparklines>
        </x14:sparklineGroup>
        <x14:sparklineGroup displayEmptyCellsAs="gap" high="1" xr2:uid="{CE164190-81E5-46F1-8380-BE841B8565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Course_Summer!B305:K305</xm:f>
              <xm:sqref>P305</xm:sqref>
            </x14:sparkline>
          </x14:sparklines>
        </x14:sparklineGroup>
        <x14:sparklineGroup displayEmptyCellsAs="gap" high="1" xr2:uid="{E293FCA7-DD0F-45CC-ABCD-85AD528C26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Course_Summer!B306:K306</xm:f>
              <xm:sqref>P306</xm:sqref>
            </x14:sparkline>
            <x14:sparkline>
              <xm:f>Course_Summer!B307:K307</xm:f>
              <xm:sqref>P307</xm:sqref>
            </x14:sparkline>
            <x14:sparkline>
              <xm:f>Course_Summer!B308:K308</xm:f>
              <xm:sqref>P308</xm:sqref>
            </x14:sparkline>
            <x14:sparkline>
              <xm:f>Course_Summer!B309:K309</xm:f>
              <xm:sqref>P309</xm:sqref>
            </x14:sparkline>
            <x14:sparkline>
              <xm:f>Course_Summer!B310:K310</xm:f>
              <xm:sqref>P310</xm:sqref>
            </x14:sparkline>
            <x14:sparkline>
              <xm:f>Course_Summer!B311:K311</xm:f>
              <xm:sqref>P311</xm:sqref>
            </x14:sparkline>
          </x14:sparklines>
        </x14:sparklineGroup>
        <x14:sparklineGroup displayEmptyCellsAs="gap" high="1" xr2:uid="{B92E745A-0348-4DDF-AFF6-EF24E3D8CB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Course_Summer!B313:K313</xm:f>
              <xm:sqref>P313</xm:sqref>
            </x14:sparkline>
            <x14:sparkline>
              <xm:f>Course_Summer!B314:K314</xm:f>
              <xm:sqref>P314</xm:sqref>
            </x14:sparkline>
            <x14:sparkline>
              <xm:f>Course_Summer!B315:K315</xm:f>
              <xm:sqref>P315</xm:sqref>
            </x14:sparkline>
            <x14:sparkline>
              <xm:f>Course_Summer!B316:K316</xm:f>
              <xm:sqref>P316</xm:sqref>
            </x14:sparkline>
            <x14:sparkline>
              <xm:f>Course_Summer!B317:K317</xm:f>
              <xm:sqref>P317</xm:sqref>
            </x14:sparkline>
            <x14:sparkline>
              <xm:f>Course_Summer!B318:K318</xm:f>
              <xm:sqref>P318</xm:sqref>
            </x14:sparkline>
          </x14:sparklines>
        </x14:sparklineGroup>
        <x14:sparklineGroup displayEmptyCellsAs="gap" high="1" xr2:uid="{838A4323-7009-4D07-AC8D-115395A7A7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Course_Summer!B326:K326</xm:f>
              <xm:sqref>P326</xm:sqref>
            </x14:sparkline>
          </x14:sparklines>
        </x14:sparklineGroup>
        <x14:sparklineGroup displayEmptyCellsAs="gap" high="1" xr2:uid="{B77E8D01-B2EB-4918-AD5C-FAE8F475CA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Course_Summer!B327:K327</xm:f>
              <xm:sqref>P327</xm:sqref>
            </x14:sparkline>
            <x14:sparkline>
              <xm:f>Course_Summer!B328:K328</xm:f>
              <xm:sqref>P328</xm:sqref>
            </x14:sparkline>
            <x14:sparkline>
              <xm:f>Course_Summer!B329:K329</xm:f>
              <xm:sqref>P329</xm:sqref>
            </x14:sparkline>
            <x14:sparkline>
              <xm:f>Course_Summer!B330:K330</xm:f>
              <xm:sqref>P330</xm:sqref>
            </x14:sparkline>
            <x14:sparkline>
              <xm:f>Course_Summer!B331:K331</xm:f>
              <xm:sqref>P331</xm:sqref>
            </x14:sparkline>
            <x14:sparkline>
              <xm:f>Course_Summer!B332:K332</xm:f>
              <xm:sqref>P332</xm:sqref>
            </x14:sparkline>
            <x14:sparkline>
              <xm:f>Course_Summer!B333:K333</xm:f>
              <xm:sqref>P333</xm:sqref>
            </x14:sparkline>
            <x14:sparkline>
              <xm:f>Course_Summer!B334:K334</xm:f>
              <xm:sqref>P334</xm:sqref>
            </x14:sparkline>
            <x14:sparkline>
              <xm:f>Course_Summer!B335:K335</xm:f>
              <xm:sqref>P335</xm:sqref>
            </x14:sparkline>
            <x14:sparkline>
              <xm:f>Course_Summer!B336:K336</xm:f>
              <xm:sqref>P336</xm:sqref>
            </x14:sparkline>
            <x14:sparkline>
              <xm:f>Course_Summer!B337:K337</xm:f>
              <xm:sqref>P337</xm:sqref>
            </x14:sparkline>
          </x14:sparklines>
        </x14:sparklineGroup>
        <x14:sparklineGroup displayEmptyCellsAs="gap" high="1" xr2:uid="{58647031-9301-4DEC-B58D-DB48E59FA0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Course_Summer!B339:K339</xm:f>
              <xm:sqref>P339</xm:sqref>
            </x14:sparkline>
            <x14:sparkline>
              <xm:f>Course_Summer!B340:K340</xm:f>
              <xm:sqref>P340</xm:sqref>
            </x14:sparkline>
            <x14:sparkline>
              <xm:f>Course_Summer!B341:K341</xm:f>
              <xm:sqref>P341</xm:sqref>
            </x14:sparkline>
            <x14:sparkline>
              <xm:f>Course_Summer!B342:K342</xm:f>
              <xm:sqref>P342</xm:sqref>
            </x14:sparkline>
            <x14:sparkline>
              <xm:f>Course_Summer!B343:K343</xm:f>
              <xm:sqref>P343</xm:sqref>
            </x14:sparkline>
            <x14:sparkline>
              <xm:f>Course_Summer!B344:K344</xm:f>
              <xm:sqref>P344</xm:sqref>
            </x14:sparkline>
            <x14:sparkline>
              <xm:f>Course_Summer!B345:K345</xm:f>
              <xm:sqref>P345</xm:sqref>
            </x14:sparkline>
            <x14:sparkline>
              <xm:f>Course_Summer!B346:K346</xm:f>
              <xm:sqref>P346</xm:sqref>
            </x14:sparkline>
            <x14:sparkline>
              <xm:f>Course_Summer!B347:K347</xm:f>
              <xm:sqref>P347</xm:sqref>
            </x14:sparkline>
            <x14:sparkline>
              <xm:f>Course_Summer!B348:K348</xm:f>
              <xm:sqref>P348</xm:sqref>
            </x14:sparkline>
            <x14:sparkline>
              <xm:f>Course_Summer!B349:K349</xm:f>
              <xm:sqref>P349</xm:sqref>
            </x14:sparkline>
          </x14:sparklines>
        </x14:sparklineGroup>
        <x14:sparklineGroup displayEmptyCellsAs="gap" high="1" xr2:uid="{45F4614C-6242-47A4-9097-6195287F76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Course_Summer!B357:K357</xm:f>
              <xm:sqref>P357</xm:sqref>
            </x14:sparkline>
          </x14:sparklines>
        </x14:sparklineGroup>
        <x14:sparklineGroup displayEmptyCellsAs="gap" high="1" xr2:uid="{F14B221F-F5B6-47D1-BA26-CACA402B14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Course_Summer!B358:K358</xm:f>
              <xm:sqref>P358</xm:sqref>
            </x14:sparkline>
            <x14:sparkline>
              <xm:f>Course_Summer!B359:K359</xm:f>
              <xm:sqref>P359</xm:sqref>
            </x14:sparkline>
            <x14:sparkline>
              <xm:f>Course_Summer!B360:K360</xm:f>
              <xm:sqref>P360</xm:sqref>
            </x14:sparkline>
            <x14:sparkline>
              <xm:f>Course_Summer!B361:K361</xm:f>
              <xm:sqref>P361</xm:sqref>
            </x14:sparkline>
            <x14:sparkline>
              <xm:f>Course_Summer!B362:K362</xm:f>
              <xm:sqref>P362</xm:sqref>
            </x14:sparkline>
            <x14:sparkline>
              <xm:f>Course_Summer!B363:K363</xm:f>
              <xm:sqref>P363</xm:sqref>
            </x14:sparkline>
            <x14:sparkline>
              <xm:f>Course_Summer!B364:K364</xm:f>
              <xm:sqref>P364</xm:sqref>
            </x14:sparkline>
            <x14:sparkline>
              <xm:f>Course_Summer!B365:K365</xm:f>
              <xm:sqref>P365</xm:sqref>
            </x14:sparkline>
          </x14:sparklines>
        </x14:sparklineGroup>
        <x14:sparklineGroup displayEmptyCellsAs="gap" high="1" xr2:uid="{62D724C7-CA4B-4AB8-A19A-8DF011E03C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Course_Summer!B367:K367</xm:f>
              <xm:sqref>P367</xm:sqref>
            </x14:sparkline>
            <x14:sparkline>
              <xm:f>Course_Summer!B368:K368</xm:f>
              <xm:sqref>P368</xm:sqref>
            </x14:sparkline>
            <x14:sparkline>
              <xm:f>Course_Summer!B369:K369</xm:f>
              <xm:sqref>P369</xm:sqref>
            </x14:sparkline>
            <x14:sparkline>
              <xm:f>Course_Summer!B370:K370</xm:f>
              <xm:sqref>P370</xm:sqref>
            </x14:sparkline>
            <x14:sparkline>
              <xm:f>Course_Summer!B371:K371</xm:f>
              <xm:sqref>P371</xm:sqref>
            </x14:sparkline>
            <x14:sparkline>
              <xm:f>Course_Summer!B372:K372</xm:f>
              <xm:sqref>P372</xm:sqref>
            </x14:sparkline>
            <x14:sparkline>
              <xm:f>Course_Summer!B373:K373</xm:f>
              <xm:sqref>P373</xm:sqref>
            </x14:sparkline>
            <x14:sparkline>
              <xm:f>Course_Summer!B374:K374</xm:f>
              <xm:sqref>P374</xm:sqref>
            </x14:sparkline>
          </x14:sparklines>
        </x14:sparklineGroup>
        <x14:sparklineGroup displayEmptyCellsAs="gap" high="1" xr2:uid="{1102A11F-E7AE-424A-AA71-B2F217452B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Course_Summer!B381:K381</xm:f>
              <xm:sqref>P381</xm:sqref>
            </x14:sparkline>
          </x14:sparklines>
        </x14:sparklineGroup>
        <x14:sparklineGroup displayEmptyCellsAs="gap" high="1" xr2:uid="{517AD132-6628-401D-8EB2-3F37998FBE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Course_Summer!B382:K382</xm:f>
              <xm:sqref>P382</xm:sqref>
            </x14:sparkline>
            <x14:sparkline>
              <xm:f>Course_Summer!B383:K383</xm:f>
              <xm:sqref>P383</xm:sqref>
            </x14:sparkline>
            <x14:sparkline>
              <xm:f>Course_Summer!B384:K384</xm:f>
              <xm:sqref>P384</xm:sqref>
            </x14:sparkline>
            <x14:sparkline>
              <xm:f>Course_Summer!B385:K385</xm:f>
              <xm:sqref>P385</xm:sqref>
            </x14:sparkline>
            <x14:sparkline>
              <xm:f>Course_Summer!B386:K386</xm:f>
              <xm:sqref>P386</xm:sqref>
            </x14:sparkline>
            <x14:sparkline>
              <xm:f>Course_Summer!B387:K387</xm:f>
              <xm:sqref>P387</xm:sqref>
            </x14:sparkline>
            <x14:sparkline>
              <xm:f>Course_Summer!B388:K388</xm:f>
              <xm:sqref>P388</xm:sqref>
            </x14:sparkline>
            <x14:sparkline>
              <xm:f>Course_Summer!B389:K389</xm:f>
              <xm:sqref>P389</xm:sqref>
            </x14:sparkline>
          </x14:sparklines>
        </x14:sparklineGroup>
        <x14:sparklineGroup displayEmptyCellsAs="gap" high="1" xr2:uid="{5639AF32-47AC-4194-B995-7D2447D3B8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Course_Summer!B391:K391</xm:f>
              <xm:sqref>P391</xm:sqref>
            </x14:sparkline>
            <x14:sparkline>
              <xm:f>Course_Summer!B392:K392</xm:f>
              <xm:sqref>P392</xm:sqref>
            </x14:sparkline>
            <x14:sparkline>
              <xm:f>Course_Summer!B393:K393</xm:f>
              <xm:sqref>P393</xm:sqref>
            </x14:sparkline>
            <x14:sparkline>
              <xm:f>Course_Summer!B394:K394</xm:f>
              <xm:sqref>P394</xm:sqref>
            </x14:sparkline>
            <x14:sparkline>
              <xm:f>Course_Summer!B395:K395</xm:f>
              <xm:sqref>P395</xm:sqref>
            </x14:sparkline>
            <x14:sparkline>
              <xm:f>Course_Summer!B396:K396</xm:f>
              <xm:sqref>P396</xm:sqref>
            </x14:sparkline>
            <x14:sparkline>
              <xm:f>Course_Summer!B397:K397</xm:f>
              <xm:sqref>P397</xm:sqref>
            </x14:sparkline>
            <x14:sparkline>
              <xm:f>Course_Summer!B398:K398</xm:f>
              <xm:sqref>P398</xm:sqref>
            </x14:sparkline>
          </x14:sparklines>
        </x14:sparklineGroup>
        <x14:sparklineGroup displayEmptyCellsAs="gap" high="1" xr2:uid="{596A143C-E451-4377-9D30-C1B445AE15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Course_Summer!B409:K409</xm:f>
              <xm:sqref>P409</xm:sqref>
            </x14:sparkline>
            <x14:sparkline>
              <xm:f>Course_Summer!B410:K410</xm:f>
              <xm:sqref>P410</xm:sqref>
            </x14:sparkline>
            <x14:sparkline>
              <xm:f>Course_Summer!B411:K411</xm:f>
              <xm:sqref>P411</xm:sqref>
            </x14:sparkline>
          </x14:sparklines>
        </x14:sparklineGroup>
        <x14:sparklineGroup displayEmptyCellsAs="gap" high="1" xr2:uid="{2DAD58C3-ADDF-453F-878F-1D15DDC7CC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Course_Summer!B405:K405</xm:f>
              <xm:sqref>P405</xm:sqref>
            </x14:sparkline>
            <x14:sparkline>
              <xm:f>Course_Summer!B406:K406</xm:f>
              <xm:sqref>P406</xm:sqref>
            </x14:sparkline>
            <x14:sparkline>
              <xm:f>Course_Summer!B407:K407</xm:f>
              <xm:sqref>P407</xm:sqref>
            </x14:sparkline>
          </x14:sparklines>
        </x14:sparklineGroup>
        <x14:sparklineGroup displayEmptyCellsAs="gap" high="1" xr2:uid="{590F7DA3-A753-4807-9196-0806BECAEE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Course_Summer!B404:K404</xm:f>
              <xm:sqref>P404</xm:sqref>
            </x14:sparkline>
          </x14:sparklines>
        </x14:sparklineGroup>
        <x14:sparklineGroup displayEmptyCellsAs="gap" high="1" xr2:uid="{69095D13-71A3-428C-B940-F0DEC26028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Course_Summer!B422:K422</xm:f>
              <xm:sqref>P422</xm:sqref>
            </x14:sparkline>
            <x14:sparkline>
              <xm:f>Course_Summer!B423:K423</xm:f>
              <xm:sqref>P423</xm:sqref>
            </x14:sparkline>
            <x14:sparkline>
              <xm:f>Course_Summer!B424:K424</xm:f>
              <xm:sqref>P424</xm:sqref>
            </x14:sparkline>
          </x14:sparklines>
        </x14:sparklineGroup>
        <x14:sparklineGroup displayEmptyCellsAs="gap" high="1" xr2:uid="{33ED38DF-4C68-4D90-8D3C-CE0527FCA4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Course_Summer!B418:K418</xm:f>
              <xm:sqref>P418</xm:sqref>
            </x14:sparkline>
            <x14:sparkline>
              <xm:f>Course_Summer!B419:K419</xm:f>
              <xm:sqref>P419</xm:sqref>
            </x14:sparkline>
            <x14:sparkline>
              <xm:f>Course_Summer!B420:K420</xm:f>
              <xm:sqref>P420</xm:sqref>
            </x14:sparkline>
          </x14:sparklines>
        </x14:sparklineGroup>
        <x14:sparklineGroup displayEmptyCellsAs="gap" high="1" xr2:uid="{49007910-3217-41CE-8D40-864532246D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Course_Summer!B417:K417</xm:f>
              <xm:sqref>P417</xm:sqref>
            </x14:sparkline>
          </x14:sparklines>
        </x14:sparklineGroup>
        <x14:sparklineGroup displayEmptyCellsAs="gap" high="1" xr2:uid="{B4DCFAD8-FFB0-47B5-B1F6-050185F816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Course_Summer!B447:K447</xm:f>
              <xm:sqref>P447</xm:sqref>
            </x14:sparkline>
            <x14:sparkline>
              <xm:f>Course_Summer!B448:K448</xm:f>
              <xm:sqref>P448</xm:sqref>
            </x14:sparkline>
            <x14:sparkline>
              <xm:f>Course_Summer!B449:K449</xm:f>
              <xm:sqref>P449</xm:sqref>
            </x14:sparkline>
          </x14:sparklines>
        </x14:sparklineGroup>
        <x14:sparklineGroup displayEmptyCellsAs="gap" high="1" xr2:uid="{E87C5DD0-54CE-4609-B8DE-516DEDA6E5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Course_Summer!B439:K439</xm:f>
              <xm:sqref>P439</xm:sqref>
            </x14:sparkline>
            <x14:sparkline>
              <xm:f>Course_Summer!B440:K440</xm:f>
              <xm:sqref>P440</xm:sqref>
            </x14:sparkline>
            <x14:sparkline>
              <xm:f>Course_Summer!B441:K441</xm:f>
              <xm:sqref>P441</xm:sqref>
            </x14:sparkline>
            <x14:sparkline>
              <xm:f>Course_Summer!B442:K442</xm:f>
              <xm:sqref>P442</xm:sqref>
            </x14:sparkline>
            <x14:sparkline>
              <xm:f>Course_Summer!B443:K443</xm:f>
              <xm:sqref>P443</xm:sqref>
            </x14:sparkline>
            <x14:sparkline>
              <xm:f>Course_Summer!B444:K444</xm:f>
              <xm:sqref>P444</xm:sqref>
            </x14:sparkline>
            <x14:sparkline>
              <xm:f>Course_Summer!B445:K445</xm:f>
              <xm:sqref>P445</xm:sqref>
            </x14:sparkline>
          </x14:sparklines>
        </x14:sparklineGroup>
        <x14:sparklineGroup displayEmptyCellsAs="gap" high="1" xr2:uid="{E98DE014-E3F7-475A-8446-054CC5EF4D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Course_Summer!B431:K431</xm:f>
              <xm:sqref>P431</xm:sqref>
            </x14:sparkline>
            <x14:sparkline>
              <xm:f>Course_Summer!B432:K432</xm:f>
              <xm:sqref>P432</xm:sqref>
            </x14:sparkline>
            <x14:sparkline>
              <xm:f>Course_Summer!B433:K433</xm:f>
              <xm:sqref>P433</xm:sqref>
            </x14:sparkline>
            <x14:sparkline>
              <xm:f>Course_Summer!B434:K434</xm:f>
              <xm:sqref>P434</xm:sqref>
            </x14:sparkline>
            <x14:sparkline>
              <xm:f>Course_Summer!B435:K435</xm:f>
              <xm:sqref>P435</xm:sqref>
            </x14:sparkline>
            <x14:sparkline>
              <xm:f>Course_Summer!B436:K436</xm:f>
              <xm:sqref>P436</xm:sqref>
            </x14:sparkline>
            <x14:sparkline>
              <xm:f>Course_Summer!B437:K437</xm:f>
              <xm:sqref>P437</xm:sqref>
            </x14:sparkline>
          </x14:sparklines>
        </x14:sparklineGroup>
        <x14:sparklineGroup displayEmptyCellsAs="gap" high="1" xr2:uid="{02D08672-96ED-4F1D-9662-749BBD4F99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Course_Summer!B430:K430</xm:f>
              <xm:sqref>P430</xm:sqref>
            </x14:sparkline>
          </x14:sparklines>
        </x14:sparklineGroup>
        <x14:sparklineGroup displayEmptyCellsAs="gap" high="1" xr2:uid="{828290CE-DE23-4AF9-BFC1-071B1C90E8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Course_Summer!B472:K472</xm:f>
              <xm:sqref>P472</xm:sqref>
            </x14:sparkline>
            <x14:sparkline>
              <xm:f>Course_Summer!B473:K473</xm:f>
              <xm:sqref>P473</xm:sqref>
            </x14:sparkline>
            <x14:sparkline>
              <xm:f>Course_Summer!B474:K474</xm:f>
              <xm:sqref>P474</xm:sqref>
            </x14:sparkline>
          </x14:sparklines>
        </x14:sparklineGroup>
        <x14:sparklineGroup displayEmptyCellsAs="gap" high="1" xr2:uid="{8BB66737-A22B-4FA4-9418-9D4E2717CB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Course_Summer!B464:K464</xm:f>
              <xm:sqref>P464</xm:sqref>
            </x14:sparkline>
            <x14:sparkline>
              <xm:f>Course_Summer!B465:K465</xm:f>
              <xm:sqref>P465</xm:sqref>
            </x14:sparkline>
            <x14:sparkline>
              <xm:f>Course_Summer!B466:K466</xm:f>
              <xm:sqref>P466</xm:sqref>
            </x14:sparkline>
            <x14:sparkline>
              <xm:f>Course_Summer!B467:K467</xm:f>
              <xm:sqref>P467</xm:sqref>
            </x14:sparkline>
            <x14:sparkline>
              <xm:f>Course_Summer!B468:K468</xm:f>
              <xm:sqref>P468</xm:sqref>
            </x14:sparkline>
            <x14:sparkline>
              <xm:f>Course_Summer!B469:K469</xm:f>
              <xm:sqref>P469</xm:sqref>
            </x14:sparkline>
            <x14:sparkline>
              <xm:f>Course_Summer!B470:K470</xm:f>
              <xm:sqref>P470</xm:sqref>
            </x14:sparkline>
          </x14:sparklines>
        </x14:sparklineGroup>
        <x14:sparklineGroup displayEmptyCellsAs="gap" high="1" xr2:uid="{8180DA92-5592-45CE-BF9E-E3A6481B55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Course_Summer!B456:K456</xm:f>
              <xm:sqref>P456</xm:sqref>
            </x14:sparkline>
            <x14:sparkline>
              <xm:f>Course_Summer!B457:K457</xm:f>
              <xm:sqref>P457</xm:sqref>
            </x14:sparkline>
            <x14:sparkline>
              <xm:f>Course_Summer!B458:K458</xm:f>
              <xm:sqref>P458</xm:sqref>
            </x14:sparkline>
            <x14:sparkline>
              <xm:f>Course_Summer!B459:K459</xm:f>
              <xm:sqref>P459</xm:sqref>
            </x14:sparkline>
            <x14:sparkline>
              <xm:f>Course_Summer!B460:K460</xm:f>
              <xm:sqref>P460</xm:sqref>
            </x14:sparkline>
            <x14:sparkline>
              <xm:f>Course_Summer!B461:K461</xm:f>
              <xm:sqref>P461</xm:sqref>
            </x14:sparkline>
            <x14:sparkline>
              <xm:f>Course_Summer!B462:K462</xm:f>
              <xm:sqref>P462</xm:sqref>
            </x14:sparkline>
          </x14:sparklines>
        </x14:sparklineGroup>
        <x14:sparklineGroup displayEmptyCellsAs="gap" high="1" xr2:uid="{03A7C8EF-6C1F-4EF9-863A-D578A39DDC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Course_Summer!B455:K455</xm:f>
              <xm:sqref>P455</xm:sqref>
            </x14:sparkline>
          </x14:sparklines>
        </x14:sparklineGroup>
        <x14:sparklineGroup displayEmptyCellsAs="gap" high="1" xr2:uid="{F99E0414-34AA-481D-98C3-A7615F0CBD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Course_Summer!B489:K489</xm:f>
              <xm:sqref>P489</xm:sqref>
            </x14:sparkline>
          </x14:sparklines>
        </x14:sparklineGroup>
        <x14:sparklineGroup displayEmptyCellsAs="gap" high="1" xr2:uid="{FF6E333A-A1A5-49CE-8610-243973098B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Course_Summer!B481:K481</xm:f>
              <xm:sqref>P481</xm:sqref>
            </x14:sparkline>
            <x14:sparkline>
              <xm:f>Course_Summer!B482:K482</xm:f>
              <xm:sqref>P482</xm:sqref>
            </x14:sparkline>
            <x14:sparkline>
              <xm:f>Course_Summer!B483:K483</xm:f>
              <xm:sqref>P483</xm:sqref>
            </x14:sparkline>
            <x14:sparkline>
              <xm:f>Course_Summer!B484:K484</xm:f>
              <xm:sqref>P484</xm:sqref>
            </x14:sparkline>
            <x14:sparkline>
              <xm:f>Course_Summer!B485:K485</xm:f>
              <xm:sqref>P485</xm:sqref>
            </x14:sparkline>
          </x14:sparklines>
        </x14:sparklineGroup>
        <x14:sparklineGroup displayEmptyCellsAs="gap" high="1" xr2:uid="{728C597B-8441-441B-B1F7-4242DC174C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Course_Summer!B480:K480</xm:f>
              <xm:sqref>P480</xm:sqref>
            </x14:sparkline>
          </x14:sparklines>
        </x14:sparklineGroup>
        <x14:sparklineGroup displayEmptyCellsAs="gap" high="1" xr2:uid="{32BE2FB9-B1DC-45A4-9A06-ADE2641BEA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Course_Summer!B507:K507</xm:f>
              <xm:sqref>P507</xm:sqref>
            </x14:sparkline>
            <x14:sparkline>
              <xm:f>Course_Summer!B508:K508</xm:f>
              <xm:sqref>P508</xm:sqref>
            </x14:sparkline>
            <x14:sparkline>
              <xm:f>Course_Summer!B509:K509</xm:f>
              <xm:sqref>P509</xm:sqref>
            </x14:sparkline>
            <x14:sparkline>
              <xm:f>Course_Summer!B510:K510</xm:f>
              <xm:sqref>P510</xm:sqref>
            </x14:sparkline>
            <x14:sparkline>
              <xm:f>Course_Summer!B511:K511</xm:f>
              <xm:sqref>P511</xm:sqref>
            </x14:sparkline>
            <x14:sparkline>
              <xm:f>Course_Summer!B512:K512</xm:f>
              <xm:sqref>P512</xm:sqref>
            </x14:sparkline>
            <x14:sparkline>
              <xm:f>Course_Summer!B513:K513</xm:f>
              <xm:sqref>P513</xm:sqref>
            </x14:sparkline>
            <x14:sparkline>
              <xm:f>Course_Summer!B514:K514</xm:f>
              <xm:sqref>P514</xm:sqref>
            </x14:sparkline>
            <x14:sparkline>
              <xm:f>Course_Summer!B515:K515</xm:f>
              <xm:sqref>P515</xm:sqref>
            </x14:sparkline>
            <x14:sparkline>
              <xm:f>Course_Summer!B516:K516</xm:f>
              <xm:sqref>P516</xm:sqref>
            </x14:sparkline>
          </x14:sparklines>
        </x14:sparklineGroup>
        <x14:sparklineGroup displayEmptyCellsAs="gap" high="1" xr2:uid="{03915CE0-D4B5-42B0-A19F-7DA8652965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Course_Summer!B496:K496</xm:f>
              <xm:sqref>P496</xm:sqref>
            </x14:sparkline>
            <x14:sparkline>
              <xm:f>Course_Summer!B497:K497</xm:f>
              <xm:sqref>P497</xm:sqref>
            </x14:sparkline>
            <x14:sparkline>
              <xm:f>Course_Summer!B498:K498</xm:f>
              <xm:sqref>P498</xm:sqref>
            </x14:sparkline>
            <x14:sparkline>
              <xm:f>Course_Summer!B499:K499</xm:f>
              <xm:sqref>P499</xm:sqref>
            </x14:sparkline>
            <x14:sparkline>
              <xm:f>Course_Summer!B500:K500</xm:f>
              <xm:sqref>P500</xm:sqref>
            </x14:sparkline>
            <x14:sparkline>
              <xm:f>Course_Summer!B501:K501</xm:f>
              <xm:sqref>P501</xm:sqref>
            </x14:sparkline>
            <x14:sparkline>
              <xm:f>Course_Summer!B502:K502</xm:f>
              <xm:sqref>P502</xm:sqref>
            </x14:sparkline>
            <x14:sparkline>
              <xm:f>Course_Summer!B503:K503</xm:f>
              <xm:sqref>P503</xm:sqref>
            </x14:sparkline>
            <x14:sparkline>
              <xm:f>Course_Summer!B504:K504</xm:f>
              <xm:sqref>P504</xm:sqref>
            </x14:sparkline>
            <x14:sparkline>
              <xm:f>Course_Summer!B505:K505</xm:f>
              <xm:sqref>P505</xm:sqref>
            </x14:sparkline>
          </x14:sparklines>
        </x14:sparklineGroup>
        <x14:sparklineGroup displayEmptyCellsAs="gap" high="1" xr2:uid="{27E68C2D-12FB-4076-91CB-2017641467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Course_Summer!B495:K495</xm:f>
              <xm:sqref>P495</xm:sqref>
            </x14:sparkline>
          </x14:sparklines>
        </x14:sparklineGroup>
        <x14:sparklineGroup displayEmptyCellsAs="gap" high="1" xr2:uid="{B2474CCE-1C5C-4DC0-BF02-45CD47F101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Course_Summer!B536:K536</xm:f>
              <xm:sqref>P536</xm:sqref>
            </x14:sparkline>
            <x14:sparkline>
              <xm:f>Course_Summer!B537:K537</xm:f>
              <xm:sqref>P537</xm:sqref>
            </x14:sparkline>
            <x14:sparkline>
              <xm:f>Course_Summer!B538:K538</xm:f>
              <xm:sqref>P538</xm:sqref>
            </x14:sparkline>
            <x14:sparkline>
              <xm:f>Course_Summer!B539:K539</xm:f>
              <xm:sqref>P539</xm:sqref>
            </x14:sparkline>
            <x14:sparkline>
              <xm:f>Course_Summer!B540:K540</xm:f>
              <xm:sqref>P540</xm:sqref>
            </x14:sparkline>
            <x14:sparkline>
              <xm:f>Course_Summer!B541:K541</xm:f>
              <xm:sqref>P541</xm:sqref>
            </x14:sparkline>
            <x14:sparkline>
              <xm:f>Course_Summer!B542:K542</xm:f>
              <xm:sqref>P542</xm:sqref>
            </x14:sparkline>
            <x14:sparkline>
              <xm:f>Course_Summer!B543:K543</xm:f>
              <xm:sqref>P543</xm:sqref>
            </x14:sparkline>
            <x14:sparkline>
              <xm:f>Course_Summer!B544:K544</xm:f>
              <xm:sqref>P544</xm:sqref>
            </x14:sparkline>
            <x14:sparkline>
              <xm:f>Course_Summer!B545:K545</xm:f>
              <xm:sqref>P545</xm:sqref>
            </x14:sparkline>
          </x14:sparklines>
        </x14:sparklineGroup>
        <x14:sparklineGroup displayEmptyCellsAs="gap" high="1" xr2:uid="{D9D454A3-7F18-4D5E-9203-92E1ECB5C1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Course_Summer!B525:K525</xm:f>
              <xm:sqref>P525</xm:sqref>
            </x14:sparkline>
            <x14:sparkline>
              <xm:f>Course_Summer!B526:K526</xm:f>
              <xm:sqref>P526</xm:sqref>
            </x14:sparkline>
            <x14:sparkline>
              <xm:f>Course_Summer!B527:K527</xm:f>
              <xm:sqref>P527</xm:sqref>
            </x14:sparkline>
            <x14:sparkline>
              <xm:f>Course_Summer!B528:K528</xm:f>
              <xm:sqref>P528</xm:sqref>
            </x14:sparkline>
            <x14:sparkline>
              <xm:f>Course_Summer!B529:K529</xm:f>
              <xm:sqref>P529</xm:sqref>
            </x14:sparkline>
            <x14:sparkline>
              <xm:f>Course_Summer!B530:K530</xm:f>
              <xm:sqref>P530</xm:sqref>
            </x14:sparkline>
            <x14:sparkline>
              <xm:f>Course_Summer!B531:K531</xm:f>
              <xm:sqref>P531</xm:sqref>
            </x14:sparkline>
            <x14:sparkline>
              <xm:f>Course_Summer!B532:K532</xm:f>
              <xm:sqref>P532</xm:sqref>
            </x14:sparkline>
            <x14:sparkline>
              <xm:f>Course_Summer!B533:K533</xm:f>
              <xm:sqref>P533</xm:sqref>
            </x14:sparkline>
            <x14:sparkline>
              <xm:f>Course_Summer!B534:K534</xm:f>
              <xm:sqref>P534</xm:sqref>
            </x14:sparkline>
          </x14:sparklines>
        </x14:sparklineGroup>
        <x14:sparklineGroup displayEmptyCellsAs="gap" high="1" xr2:uid="{650A0EE6-D466-4E2C-860A-99150246CE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Course_Summer!B524:K524</xm:f>
              <xm:sqref>P524</xm:sqref>
            </x14:sparkline>
          </x14:sparklines>
        </x14:sparklineGroup>
      </x14:sparklineGroups>
    </ext>
  </extLst>
</worksheet>
</file>

<file path=docMetadata/LabelInfo.xml><?xml version="1.0" encoding="utf-8"?>
<clbl:labelList xmlns:clbl="http://schemas.microsoft.com/office/2020/mipLabelMetadata">
  <clbl:label id="{4b193768-c197-47b0-9a84-da12a64213e6}" enabled="1" method="Standard" siteId="{e05b6b3f-1980-4b24-8637-580771f44dee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Course_Summer_index</vt:lpstr>
      <vt:lpstr>Course_Summer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David</dc:creator>
  <cp:lastModifiedBy>Franks, Tiffany</cp:lastModifiedBy>
  <cp:lastPrinted>2025-08-05T18:30:46Z</cp:lastPrinted>
  <dcterms:created xsi:type="dcterms:W3CDTF">2012-06-20T17:37:23Z</dcterms:created>
  <dcterms:modified xsi:type="dcterms:W3CDTF">2026-08-06T16:06:25Z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193768-c197-47b0-9a84-da12a64213e6_Enabled">
    <vt:lpwstr>true</vt:lpwstr>
  </property>
  <property fmtid="{D5CDD505-2E9C-101B-9397-08002B2CF9AE}" pid="3" name="MSIP_Label_4b193768-c197-47b0-9a84-da12a64213e6_SetDate">
    <vt:lpwstr>2024-09-21T14:44:18Z</vt:lpwstr>
  </property>
  <property fmtid="{D5CDD505-2E9C-101B-9397-08002B2CF9AE}" pid="4" name="MSIP_Label_4b193768-c197-47b0-9a84-da12a64213e6_Method">
    <vt:lpwstr>Standard</vt:lpwstr>
  </property>
  <property fmtid="{D5CDD505-2E9C-101B-9397-08002B2CF9AE}" pid="5" name="MSIP_Label_4b193768-c197-47b0-9a84-da12a64213e6_Name">
    <vt:lpwstr>WSU Private (Docs)</vt:lpwstr>
  </property>
  <property fmtid="{D5CDD505-2E9C-101B-9397-08002B2CF9AE}" pid="6" name="MSIP_Label_4b193768-c197-47b0-9a84-da12a64213e6_SiteId">
    <vt:lpwstr>e05b6b3f-1980-4b24-8637-580771f44dee</vt:lpwstr>
  </property>
  <property fmtid="{D5CDD505-2E9C-101B-9397-08002B2CF9AE}" pid="7" name="MSIP_Label_4b193768-c197-47b0-9a84-da12a64213e6_ActionId">
    <vt:lpwstr>e6f43d2c-1036-4208-b1e4-e21666a94602</vt:lpwstr>
  </property>
  <property fmtid="{D5CDD505-2E9C-101B-9397-08002B2CF9AE}" pid="8" name="MSIP_Label_4b193768-c197-47b0-9a84-da12a64213e6_ContentBits">
    <vt:lpwstr>3</vt:lpwstr>
  </property>
</Properties>
</file>