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O:\OPA_Office\OPA_Website\lvl1_Factbooks\factbooks10yr\ForWeb\"/>
    </mc:Choice>
  </mc:AlternateContent>
  <xr:revisionPtr revIDLastSave="0" documentId="13_ncr:1_{00FAF874-59FD-4727-A8F8-1673FB78C9DD}" xr6:coauthVersionLast="47" xr6:coauthVersionMax="47" xr10:uidLastSave="{00000000-0000-0000-0000-000000000000}"/>
  <bookViews>
    <workbookView xWindow="11850" yWindow="3610" windowWidth="20870" windowHeight="15450" xr2:uid="{00000000-000D-0000-FFFF-FFFF00000000}"/>
  </bookViews>
  <sheets>
    <sheet name="Student_Fall_index" sheetId="3" r:id="rId1"/>
    <sheet name="Figure1" sheetId="6" r:id="rId2"/>
    <sheet name="Figure2" sheetId="7" r:id="rId3"/>
    <sheet name="Student_Fall" sheetId="2" r:id="rId4"/>
    <sheet name="data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99" i="2" l="1"/>
  <c r="K538" i="2"/>
  <c r="K539" i="2"/>
  <c r="K540" i="2"/>
  <c r="K541" i="2"/>
  <c r="K542" i="2"/>
  <c r="K543" i="2"/>
  <c r="K544" i="2"/>
  <c r="K545" i="2"/>
  <c r="K537" i="2"/>
  <c r="J538" i="2"/>
  <c r="J539" i="2"/>
  <c r="J540" i="2"/>
  <c r="J541" i="2"/>
  <c r="M541" i="2" s="1"/>
  <c r="J542" i="2"/>
  <c r="J543" i="2"/>
  <c r="J544" i="2"/>
  <c r="J545" i="2"/>
  <c r="J537" i="2"/>
  <c r="I538" i="2"/>
  <c r="I539" i="2"/>
  <c r="I540" i="2"/>
  <c r="I541" i="2"/>
  <c r="I542" i="2"/>
  <c r="I543" i="2"/>
  <c r="I544" i="2"/>
  <c r="I545" i="2"/>
  <c r="I537" i="2"/>
  <c r="H538" i="2"/>
  <c r="H539" i="2"/>
  <c r="H540" i="2"/>
  <c r="H541" i="2"/>
  <c r="H542" i="2"/>
  <c r="H543" i="2"/>
  <c r="H544" i="2"/>
  <c r="H545" i="2"/>
  <c r="H537" i="2"/>
  <c r="G538" i="2"/>
  <c r="G539" i="2"/>
  <c r="G540" i="2"/>
  <c r="G541" i="2"/>
  <c r="G542" i="2"/>
  <c r="G543" i="2"/>
  <c r="G544" i="2"/>
  <c r="G545" i="2"/>
  <c r="G537" i="2"/>
  <c r="G536" i="2" s="1"/>
  <c r="F538" i="2"/>
  <c r="F539" i="2"/>
  <c r="F540" i="2"/>
  <c r="F541" i="2"/>
  <c r="F542" i="2"/>
  <c r="F543" i="2"/>
  <c r="F544" i="2"/>
  <c r="F545" i="2"/>
  <c r="F537" i="2"/>
  <c r="E538" i="2"/>
  <c r="E539" i="2"/>
  <c r="E540" i="2"/>
  <c r="E541" i="2"/>
  <c r="E542" i="2"/>
  <c r="E543" i="2"/>
  <c r="E544" i="2"/>
  <c r="E545" i="2"/>
  <c r="E537" i="2"/>
  <c r="D538" i="2"/>
  <c r="D539" i="2"/>
  <c r="D540" i="2"/>
  <c r="D541" i="2"/>
  <c r="D542" i="2"/>
  <c r="D543" i="2"/>
  <c r="D544" i="2"/>
  <c r="D545" i="2"/>
  <c r="D537" i="2"/>
  <c r="D536" i="2" s="1"/>
  <c r="C538" i="2"/>
  <c r="C539" i="2"/>
  <c r="C540" i="2"/>
  <c r="C541" i="2"/>
  <c r="C542" i="2"/>
  <c r="C543" i="2"/>
  <c r="C544" i="2"/>
  <c r="C545" i="2"/>
  <c r="C537" i="2"/>
  <c r="B538" i="2"/>
  <c r="B539" i="2"/>
  <c r="B540" i="2"/>
  <c r="B541" i="2"/>
  <c r="B542" i="2"/>
  <c r="B543" i="2"/>
  <c r="B544" i="2"/>
  <c r="B545" i="2"/>
  <c r="B537" i="2"/>
  <c r="B536" i="2"/>
  <c r="O535" i="2"/>
  <c r="N535" i="2"/>
  <c r="M535" i="2"/>
  <c r="L535" i="2"/>
  <c r="O534" i="2"/>
  <c r="N534" i="2"/>
  <c r="M534" i="2"/>
  <c r="L534" i="2"/>
  <c r="O533" i="2"/>
  <c r="N533" i="2"/>
  <c r="M533" i="2"/>
  <c r="L533" i="2"/>
  <c r="O532" i="2"/>
  <c r="N532" i="2"/>
  <c r="M532" i="2"/>
  <c r="L532" i="2"/>
  <c r="O531" i="2"/>
  <c r="N531" i="2"/>
  <c r="M531" i="2"/>
  <c r="L531" i="2"/>
  <c r="O530" i="2"/>
  <c r="N530" i="2"/>
  <c r="M530" i="2"/>
  <c r="L530" i="2"/>
  <c r="O529" i="2"/>
  <c r="N529" i="2"/>
  <c r="M529" i="2"/>
  <c r="L529" i="2"/>
  <c r="O528" i="2"/>
  <c r="N528" i="2"/>
  <c r="M528" i="2"/>
  <c r="L528" i="2"/>
  <c r="O527" i="2"/>
  <c r="N527" i="2"/>
  <c r="M527" i="2"/>
  <c r="L527" i="2"/>
  <c r="O526" i="2"/>
  <c r="N526" i="2"/>
  <c r="M526" i="2"/>
  <c r="L526" i="2"/>
  <c r="P525" i="2"/>
  <c r="O525" i="2"/>
  <c r="N525" i="2"/>
  <c r="L525" i="2"/>
  <c r="K525" i="2"/>
  <c r="J525" i="2"/>
  <c r="I525" i="2"/>
  <c r="H525" i="2"/>
  <c r="G525" i="2"/>
  <c r="F525" i="2"/>
  <c r="E525" i="2"/>
  <c r="D525" i="2"/>
  <c r="C525" i="2"/>
  <c r="B525" i="2"/>
  <c r="P524" i="2"/>
  <c r="N524" i="2"/>
  <c r="M524" i="2"/>
  <c r="L524" i="2"/>
  <c r="B524" i="2"/>
  <c r="N45" i="2"/>
  <c r="L39" i="2"/>
  <c r="N14" i="2"/>
  <c r="L4" i="2"/>
  <c r="K418" i="2"/>
  <c r="G418" i="2"/>
  <c r="F418" i="2"/>
  <c r="E418" i="2"/>
  <c r="D418" i="2"/>
  <c r="C418" i="2"/>
  <c r="B418" i="2"/>
  <c r="O697" i="2"/>
  <c r="N697" i="2"/>
  <c r="B688" i="2"/>
  <c r="B686" i="2"/>
  <c r="B684" i="2"/>
  <c r="H334" i="2"/>
  <c r="G334" i="2"/>
  <c r="F334" i="2"/>
  <c r="E334" i="2"/>
  <c r="D334" i="2"/>
  <c r="C334" i="2"/>
  <c r="B334" i="2"/>
  <c r="F304" i="2"/>
  <c r="E304" i="2"/>
  <c r="D304" i="2"/>
  <c r="C304" i="2"/>
  <c r="B304" i="2"/>
  <c r="G274" i="2"/>
  <c r="F274" i="2"/>
  <c r="E274" i="2"/>
  <c r="D274" i="2"/>
  <c r="C274" i="2"/>
  <c r="B274" i="2"/>
  <c r="G243" i="2"/>
  <c r="F243" i="2"/>
  <c r="E243" i="2"/>
  <c r="D243" i="2"/>
  <c r="C243" i="2"/>
  <c r="B243" i="2"/>
  <c r="N4" i="2"/>
  <c r="F536" i="2" l="1"/>
  <c r="J536" i="2"/>
  <c r="I536" i="2"/>
  <c r="H536" i="2"/>
  <c r="E536" i="2"/>
  <c r="C536" i="2"/>
  <c r="K536" i="2"/>
  <c r="M543" i="2"/>
  <c r="M544" i="2"/>
  <c r="O545" i="2"/>
  <c r="N545" i="2"/>
  <c r="M545" i="2"/>
  <c r="O544" i="2"/>
  <c r="N544" i="2"/>
  <c r="N543" i="2"/>
  <c r="O543" i="2"/>
  <c r="O542" i="2"/>
  <c r="M542" i="2"/>
  <c r="N542" i="2"/>
  <c r="O541" i="2"/>
  <c r="N541" i="2"/>
  <c r="O540" i="2"/>
  <c r="M540" i="2"/>
  <c r="N540" i="2"/>
  <c r="O539" i="2"/>
  <c r="M539" i="2"/>
  <c r="N539" i="2"/>
  <c r="N538" i="2"/>
  <c r="O538" i="2"/>
  <c r="M538" i="2"/>
  <c r="O537" i="2"/>
  <c r="N537" i="2"/>
  <c r="M537" i="2"/>
  <c r="O577" i="2"/>
  <c r="N577" i="2"/>
  <c r="M577" i="2"/>
  <c r="O576" i="2"/>
  <c r="N576" i="2"/>
  <c r="M576" i="2"/>
  <c r="O575" i="2"/>
  <c r="N575" i="2"/>
  <c r="M575" i="2"/>
  <c r="O574" i="2"/>
  <c r="N574" i="2"/>
  <c r="M574" i="2"/>
  <c r="O573" i="2"/>
  <c r="N573" i="2"/>
  <c r="M573" i="2"/>
  <c r="P581" i="2"/>
  <c r="O581" i="2"/>
  <c r="N581" i="2"/>
  <c r="L581" i="2"/>
  <c r="P580" i="2"/>
  <c r="N580" i="2"/>
  <c r="M580" i="2"/>
  <c r="L580" i="2"/>
  <c r="O586" i="2"/>
  <c r="N586" i="2"/>
  <c r="M586" i="2"/>
  <c r="O585" i="2"/>
  <c r="N585" i="2"/>
  <c r="M585" i="2"/>
  <c r="O584" i="2"/>
  <c r="N584" i="2"/>
  <c r="M584" i="2"/>
  <c r="O583" i="2"/>
  <c r="N583" i="2"/>
  <c r="M583" i="2"/>
  <c r="O582" i="2"/>
  <c r="N582" i="2"/>
  <c r="M582" i="2"/>
  <c r="O856" i="2"/>
  <c r="N856" i="2"/>
  <c r="M856" i="2"/>
  <c r="O855" i="2"/>
  <c r="N855" i="2"/>
  <c r="M855" i="2"/>
  <c r="O854" i="2"/>
  <c r="N854" i="2"/>
  <c r="M854" i="2"/>
  <c r="O853" i="2"/>
  <c r="N853" i="2"/>
  <c r="M853" i="2"/>
  <c r="O850" i="2"/>
  <c r="N850" i="2"/>
  <c r="M850" i="2"/>
  <c r="O849" i="2"/>
  <c r="N849" i="2"/>
  <c r="M849" i="2"/>
  <c r="O848" i="2"/>
  <c r="N848" i="2"/>
  <c r="M848" i="2"/>
  <c r="O847" i="2"/>
  <c r="N847" i="2"/>
  <c r="M847" i="2"/>
  <c r="O844" i="2"/>
  <c r="N844" i="2"/>
  <c r="M844" i="2"/>
  <c r="O843" i="2"/>
  <c r="N843" i="2"/>
  <c r="M843" i="2"/>
  <c r="O605" i="2"/>
  <c r="N605" i="2"/>
  <c r="M605" i="2"/>
  <c r="O604" i="2"/>
  <c r="N604" i="2"/>
  <c r="M604" i="2"/>
  <c r="O603" i="2"/>
  <c r="N603" i="2"/>
  <c r="M603" i="2"/>
  <c r="O602" i="2"/>
  <c r="N602" i="2"/>
  <c r="M602" i="2"/>
  <c r="O601" i="2"/>
  <c r="N601" i="2"/>
  <c r="M601" i="2"/>
  <c r="O560" i="2"/>
  <c r="N560" i="2"/>
  <c r="M560" i="2"/>
  <c r="O559" i="2"/>
  <c r="N559" i="2"/>
  <c r="M559" i="2"/>
  <c r="O558" i="2"/>
  <c r="N558" i="2"/>
  <c r="M558" i="2"/>
  <c r="O557" i="2"/>
  <c r="N557" i="2"/>
  <c r="M557" i="2"/>
  <c r="O556" i="2"/>
  <c r="N556" i="2"/>
  <c r="M556" i="2"/>
  <c r="O471" i="2"/>
  <c r="N471" i="2"/>
  <c r="M471" i="2"/>
  <c r="O470" i="2"/>
  <c r="N470" i="2"/>
  <c r="M470" i="2"/>
  <c r="O469" i="2"/>
  <c r="N469" i="2"/>
  <c r="M469" i="2"/>
  <c r="O468" i="2"/>
  <c r="N468" i="2"/>
  <c r="M468" i="2"/>
  <c r="O467" i="2"/>
  <c r="N467" i="2"/>
  <c r="M467" i="2"/>
  <c r="O466" i="2"/>
  <c r="N466" i="2"/>
  <c r="M466" i="2"/>
  <c r="O465" i="2"/>
  <c r="N465" i="2"/>
  <c r="M465" i="2"/>
  <c r="O464" i="2"/>
  <c r="N464" i="2"/>
  <c r="M464" i="2"/>
  <c r="O463" i="2"/>
  <c r="N463" i="2"/>
  <c r="M463" i="2"/>
  <c r="O462" i="2"/>
  <c r="N462" i="2"/>
  <c r="M462" i="2"/>
  <c r="O414" i="2"/>
  <c r="N414" i="2"/>
  <c r="M414" i="2"/>
  <c r="O413" i="2"/>
  <c r="N413" i="2"/>
  <c r="M413" i="2"/>
  <c r="O412" i="2"/>
  <c r="N412" i="2"/>
  <c r="M412" i="2"/>
  <c r="O411" i="2"/>
  <c r="N411" i="2"/>
  <c r="M411" i="2"/>
  <c r="O410" i="2"/>
  <c r="N410" i="2"/>
  <c r="M410" i="2"/>
  <c r="O409" i="2"/>
  <c r="N409" i="2"/>
  <c r="M409" i="2"/>
  <c r="O867" i="2"/>
  <c r="N867" i="2"/>
  <c r="M867" i="2"/>
  <c r="L867" i="2"/>
  <c r="O866" i="2"/>
  <c r="N866" i="2"/>
  <c r="M866" i="2"/>
  <c r="L866" i="2"/>
  <c r="O865" i="2"/>
  <c r="N865" i="2"/>
  <c r="M865" i="2"/>
  <c r="L865" i="2"/>
  <c r="O864" i="2"/>
  <c r="N864" i="2"/>
  <c r="M864" i="2"/>
  <c r="L864" i="2"/>
  <c r="O863" i="2"/>
  <c r="N863" i="2"/>
  <c r="M863" i="2"/>
  <c r="L863" i="2"/>
  <c r="O862" i="2"/>
  <c r="N862" i="2"/>
  <c r="M862" i="2"/>
  <c r="L862" i="2"/>
  <c r="O861" i="2"/>
  <c r="N861" i="2"/>
  <c r="M861" i="2"/>
  <c r="L861" i="2"/>
  <c r="O860" i="2"/>
  <c r="N860" i="2"/>
  <c r="M860" i="2"/>
  <c r="L860" i="2"/>
  <c r="O821" i="2"/>
  <c r="N821" i="2"/>
  <c r="M821" i="2"/>
  <c r="L821" i="2"/>
  <c r="O820" i="2"/>
  <c r="N820" i="2"/>
  <c r="M820" i="2"/>
  <c r="L820" i="2"/>
  <c r="O819" i="2"/>
  <c r="N819" i="2"/>
  <c r="M819" i="2"/>
  <c r="L819" i="2"/>
  <c r="O818" i="2"/>
  <c r="N818" i="2"/>
  <c r="M818" i="2"/>
  <c r="L818" i="2"/>
  <c r="O817" i="2"/>
  <c r="N817" i="2"/>
  <c r="M817" i="2"/>
  <c r="L817" i="2"/>
  <c r="O816" i="2"/>
  <c r="N816" i="2"/>
  <c r="M816" i="2"/>
  <c r="L816" i="2"/>
  <c r="O815" i="2"/>
  <c r="N815" i="2"/>
  <c r="M815" i="2"/>
  <c r="L815" i="2"/>
  <c r="O814" i="2"/>
  <c r="N814" i="2"/>
  <c r="M814" i="2"/>
  <c r="L814" i="2"/>
  <c r="O813" i="2"/>
  <c r="N813" i="2"/>
  <c r="M813" i="2"/>
  <c r="L813" i="2"/>
  <c r="O812" i="2"/>
  <c r="N812" i="2"/>
  <c r="M812" i="2"/>
  <c r="L812" i="2"/>
  <c r="O811" i="2"/>
  <c r="N811" i="2"/>
  <c r="M811" i="2"/>
  <c r="L811" i="2"/>
  <c r="O810" i="2"/>
  <c r="N810" i="2"/>
  <c r="M810" i="2"/>
  <c r="L810" i="2"/>
  <c r="O809" i="2"/>
  <c r="N809" i="2"/>
  <c r="M809" i="2"/>
  <c r="L809" i="2"/>
  <c r="O789" i="2"/>
  <c r="N789" i="2"/>
  <c r="M789" i="2"/>
  <c r="L789" i="2"/>
  <c r="O788" i="2"/>
  <c r="N788" i="2"/>
  <c r="M788" i="2"/>
  <c r="L788" i="2"/>
  <c r="O787" i="2"/>
  <c r="N787" i="2"/>
  <c r="M787" i="2"/>
  <c r="L787" i="2"/>
  <c r="O786" i="2"/>
  <c r="N786" i="2"/>
  <c r="M786" i="2"/>
  <c r="L786" i="2"/>
  <c r="O785" i="2"/>
  <c r="N785" i="2"/>
  <c r="M785" i="2"/>
  <c r="L785" i="2"/>
  <c r="O784" i="2"/>
  <c r="N784" i="2"/>
  <c r="M784" i="2"/>
  <c r="L784" i="2"/>
  <c r="O783" i="2"/>
  <c r="N783" i="2"/>
  <c r="M783" i="2"/>
  <c r="L783" i="2"/>
  <c r="O782" i="2"/>
  <c r="N782" i="2"/>
  <c r="M782" i="2"/>
  <c r="L782" i="2"/>
  <c r="O781" i="2"/>
  <c r="N781" i="2"/>
  <c r="M781" i="2"/>
  <c r="L781" i="2"/>
  <c r="O780" i="2"/>
  <c r="N780" i="2"/>
  <c r="M780" i="2"/>
  <c r="L780" i="2"/>
  <c r="O779" i="2"/>
  <c r="N779" i="2"/>
  <c r="M779" i="2"/>
  <c r="L779" i="2"/>
  <c r="O778" i="2"/>
  <c r="N778" i="2"/>
  <c r="M778" i="2"/>
  <c r="L778" i="2"/>
  <c r="O777" i="2"/>
  <c r="N777" i="2"/>
  <c r="M777" i="2"/>
  <c r="L777" i="2"/>
  <c r="O749" i="2"/>
  <c r="N749" i="2"/>
  <c r="M749" i="2"/>
  <c r="L749" i="2"/>
  <c r="O748" i="2"/>
  <c r="N748" i="2"/>
  <c r="M748" i="2"/>
  <c r="L748" i="2"/>
  <c r="O747" i="2"/>
  <c r="N747" i="2"/>
  <c r="M747" i="2"/>
  <c r="L747" i="2"/>
  <c r="O746" i="2"/>
  <c r="N746" i="2"/>
  <c r="M746" i="2"/>
  <c r="L746" i="2"/>
  <c r="O745" i="2"/>
  <c r="N745" i="2"/>
  <c r="M745" i="2"/>
  <c r="L745" i="2"/>
  <c r="O744" i="2"/>
  <c r="N744" i="2"/>
  <c r="M744" i="2"/>
  <c r="L744" i="2"/>
  <c r="O743" i="2"/>
  <c r="N743" i="2"/>
  <c r="M743" i="2"/>
  <c r="L743" i="2"/>
  <c r="O742" i="2"/>
  <c r="N742" i="2"/>
  <c r="M742" i="2"/>
  <c r="L742" i="2"/>
  <c r="O741" i="2"/>
  <c r="N741" i="2"/>
  <c r="M741" i="2"/>
  <c r="L741" i="2"/>
  <c r="O740" i="2"/>
  <c r="N740" i="2"/>
  <c r="M740" i="2"/>
  <c r="L740" i="2"/>
  <c r="O739" i="2"/>
  <c r="N739" i="2"/>
  <c r="M739" i="2"/>
  <c r="L739" i="2"/>
  <c r="O738" i="2"/>
  <c r="N738" i="2"/>
  <c r="M738" i="2"/>
  <c r="L738" i="2"/>
  <c r="O737" i="2"/>
  <c r="N737" i="2"/>
  <c r="M737" i="2"/>
  <c r="L737" i="2"/>
  <c r="O709" i="2"/>
  <c r="N709" i="2"/>
  <c r="M709" i="2"/>
  <c r="L709" i="2"/>
  <c r="O708" i="2"/>
  <c r="N708" i="2"/>
  <c r="M708" i="2"/>
  <c r="L708" i="2"/>
  <c r="O707" i="2"/>
  <c r="N707" i="2"/>
  <c r="M707" i="2"/>
  <c r="L707" i="2"/>
  <c r="O706" i="2"/>
  <c r="N706" i="2"/>
  <c r="M706" i="2"/>
  <c r="L706" i="2"/>
  <c r="O705" i="2"/>
  <c r="N705" i="2"/>
  <c r="M705" i="2"/>
  <c r="L705" i="2"/>
  <c r="O704" i="2"/>
  <c r="N704" i="2"/>
  <c r="M704" i="2"/>
  <c r="L704" i="2"/>
  <c r="O703" i="2"/>
  <c r="N703" i="2"/>
  <c r="M703" i="2"/>
  <c r="L703" i="2"/>
  <c r="O702" i="2"/>
  <c r="N702" i="2"/>
  <c r="M702" i="2"/>
  <c r="L702" i="2"/>
  <c r="O701" i="2"/>
  <c r="N701" i="2"/>
  <c r="M701" i="2"/>
  <c r="L701" i="2"/>
  <c r="O700" i="2"/>
  <c r="N700" i="2"/>
  <c r="M700" i="2"/>
  <c r="L700" i="2"/>
  <c r="O699" i="2"/>
  <c r="N699" i="2"/>
  <c r="M699" i="2"/>
  <c r="L699" i="2"/>
  <c r="O698" i="2"/>
  <c r="N698" i="2"/>
  <c r="M698" i="2"/>
  <c r="L698" i="2"/>
  <c r="M697" i="2"/>
  <c r="L697" i="2"/>
  <c r="O669" i="2"/>
  <c r="N669" i="2"/>
  <c r="M669" i="2"/>
  <c r="L669" i="2"/>
  <c r="O668" i="2"/>
  <c r="N668" i="2"/>
  <c r="M668" i="2"/>
  <c r="L668" i="2"/>
  <c r="O667" i="2"/>
  <c r="N667" i="2"/>
  <c r="M667" i="2"/>
  <c r="L667" i="2"/>
  <c r="O666" i="2"/>
  <c r="N666" i="2"/>
  <c r="M666" i="2"/>
  <c r="L666" i="2"/>
  <c r="O665" i="2"/>
  <c r="N665" i="2"/>
  <c r="M665" i="2"/>
  <c r="L665" i="2"/>
  <c r="O664" i="2"/>
  <c r="N664" i="2"/>
  <c r="M664" i="2"/>
  <c r="L664" i="2"/>
  <c r="O663" i="2"/>
  <c r="N663" i="2"/>
  <c r="M663" i="2"/>
  <c r="L663" i="2"/>
  <c r="O662" i="2"/>
  <c r="N662" i="2"/>
  <c r="M662" i="2"/>
  <c r="L662" i="2"/>
  <c r="O661" i="2"/>
  <c r="N661" i="2"/>
  <c r="M661" i="2"/>
  <c r="L661" i="2"/>
  <c r="O660" i="2"/>
  <c r="N660" i="2"/>
  <c r="M660" i="2"/>
  <c r="L660" i="2"/>
  <c r="O659" i="2"/>
  <c r="N659" i="2"/>
  <c r="M659" i="2"/>
  <c r="L659" i="2"/>
  <c r="O658" i="2"/>
  <c r="N658" i="2"/>
  <c r="M658" i="2"/>
  <c r="L658" i="2"/>
  <c r="O657" i="2"/>
  <c r="N657" i="2"/>
  <c r="M657" i="2"/>
  <c r="L657" i="2"/>
  <c r="O650" i="2"/>
  <c r="N650" i="2"/>
  <c r="M650" i="2"/>
  <c r="L650" i="2"/>
  <c r="O649" i="2"/>
  <c r="N649" i="2"/>
  <c r="M649" i="2"/>
  <c r="L649" i="2"/>
  <c r="O648" i="2"/>
  <c r="N648" i="2"/>
  <c r="M648" i="2"/>
  <c r="L648" i="2"/>
  <c r="O647" i="2"/>
  <c r="N647" i="2"/>
  <c r="M647" i="2"/>
  <c r="L647" i="2"/>
  <c r="O637" i="2"/>
  <c r="N637" i="2"/>
  <c r="M637" i="2"/>
  <c r="L637" i="2"/>
  <c r="O636" i="2"/>
  <c r="N636" i="2"/>
  <c r="M636" i="2"/>
  <c r="L636" i="2"/>
  <c r="O635" i="2"/>
  <c r="N635" i="2"/>
  <c r="M635" i="2"/>
  <c r="L635" i="2"/>
  <c r="O634" i="2"/>
  <c r="N634" i="2"/>
  <c r="M634" i="2"/>
  <c r="L634" i="2"/>
  <c r="O627" i="2"/>
  <c r="N627" i="2"/>
  <c r="M627" i="2"/>
  <c r="L627" i="2"/>
  <c r="O626" i="2"/>
  <c r="N626" i="2"/>
  <c r="M626" i="2"/>
  <c r="L626" i="2"/>
  <c r="O625" i="2"/>
  <c r="N625" i="2"/>
  <c r="M625" i="2"/>
  <c r="L625" i="2"/>
  <c r="O624" i="2"/>
  <c r="N624" i="2"/>
  <c r="M624" i="2"/>
  <c r="L624" i="2"/>
  <c r="O617" i="2"/>
  <c r="N617" i="2"/>
  <c r="M617" i="2"/>
  <c r="L617" i="2"/>
  <c r="O616" i="2"/>
  <c r="N616" i="2"/>
  <c r="M616" i="2"/>
  <c r="L616" i="2"/>
  <c r="O615" i="2"/>
  <c r="N615" i="2"/>
  <c r="M615" i="2"/>
  <c r="L615" i="2"/>
  <c r="O614" i="2"/>
  <c r="N614" i="2"/>
  <c r="M614" i="2"/>
  <c r="L614" i="2"/>
  <c r="O600" i="2"/>
  <c r="N600" i="2"/>
  <c r="M600" i="2"/>
  <c r="L600" i="2"/>
  <c r="O599" i="2"/>
  <c r="N599" i="2"/>
  <c r="M599" i="2"/>
  <c r="L599" i="2"/>
  <c r="O598" i="2"/>
  <c r="N598" i="2"/>
  <c r="M598" i="2"/>
  <c r="L598" i="2"/>
  <c r="O597" i="2"/>
  <c r="N597" i="2"/>
  <c r="M597" i="2"/>
  <c r="L597" i="2"/>
  <c r="O596" i="2"/>
  <c r="N596" i="2"/>
  <c r="M596" i="2"/>
  <c r="L596" i="2"/>
  <c r="O572" i="2"/>
  <c r="N572" i="2"/>
  <c r="M572" i="2"/>
  <c r="L572" i="2"/>
  <c r="O571" i="2"/>
  <c r="N571" i="2"/>
  <c r="M571" i="2"/>
  <c r="L571" i="2"/>
  <c r="O570" i="2"/>
  <c r="N570" i="2"/>
  <c r="M570" i="2"/>
  <c r="L570" i="2"/>
  <c r="O569" i="2"/>
  <c r="N569" i="2"/>
  <c r="M569" i="2"/>
  <c r="L569" i="2"/>
  <c r="O568" i="2"/>
  <c r="N568" i="2"/>
  <c r="M568" i="2"/>
  <c r="L568" i="2"/>
  <c r="O555" i="2"/>
  <c r="N555" i="2"/>
  <c r="M555" i="2"/>
  <c r="L555" i="2"/>
  <c r="O554" i="2"/>
  <c r="N554" i="2"/>
  <c r="M554" i="2"/>
  <c r="L554" i="2"/>
  <c r="O553" i="2"/>
  <c r="N553" i="2"/>
  <c r="M553" i="2"/>
  <c r="L553" i="2"/>
  <c r="O552" i="2"/>
  <c r="N552" i="2"/>
  <c r="M552" i="2"/>
  <c r="L552" i="2"/>
  <c r="O551" i="2"/>
  <c r="N551" i="2"/>
  <c r="M551" i="2"/>
  <c r="L551" i="2"/>
  <c r="O509" i="2"/>
  <c r="N509" i="2"/>
  <c r="M509" i="2"/>
  <c r="L509" i="2"/>
  <c r="O508" i="2"/>
  <c r="N508" i="2"/>
  <c r="M508" i="2"/>
  <c r="L508" i="2"/>
  <c r="O507" i="2"/>
  <c r="N507" i="2"/>
  <c r="M507" i="2"/>
  <c r="L507" i="2"/>
  <c r="O506" i="2"/>
  <c r="N506" i="2"/>
  <c r="M506" i="2"/>
  <c r="L506" i="2"/>
  <c r="O505" i="2"/>
  <c r="N505" i="2"/>
  <c r="M505" i="2"/>
  <c r="L505" i="2"/>
  <c r="O504" i="2"/>
  <c r="N504" i="2"/>
  <c r="M504" i="2"/>
  <c r="L504" i="2"/>
  <c r="O503" i="2"/>
  <c r="N503" i="2"/>
  <c r="M503" i="2"/>
  <c r="L503" i="2"/>
  <c r="O502" i="2"/>
  <c r="N502" i="2"/>
  <c r="M502" i="2"/>
  <c r="L502" i="2"/>
  <c r="O501" i="2"/>
  <c r="N501" i="2"/>
  <c r="M501" i="2"/>
  <c r="L501" i="2"/>
  <c r="O500" i="2"/>
  <c r="N500" i="2"/>
  <c r="M500" i="2"/>
  <c r="L500" i="2"/>
  <c r="O488" i="2"/>
  <c r="N488" i="2"/>
  <c r="M488" i="2"/>
  <c r="L488" i="2"/>
  <c r="O487" i="2"/>
  <c r="N487" i="2"/>
  <c r="M487" i="2"/>
  <c r="L487" i="2"/>
  <c r="O486" i="2"/>
  <c r="N486" i="2"/>
  <c r="M486" i="2"/>
  <c r="L486" i="2"/>
  <c r="O485" i="2"/>
  <c r="N485" i="2"/>
  <c r="M485" i="2"/>
  <c r="L485" i="2"/>
  <c r="O484" i="2"/>
  <c r="N484" i="2"/>
  <c r="M484" i="2"/>
  <c r="L484" i="2"/>
  <c r="O483" i="2"/>
  <c r="N483" i="2"/>
  <c r="M483" i="2"/>
  <c r="L483" i="2"/>
  <c r="O482" i="2"/>
  <c r="N482" i="2"/>
  <c r="M482" i="2"/>
  <c r="L482" i="2"/>
  <c r="O481" i="2"/>
  <c r="N481" i="2"/>
  <c r="M481" i="2"/>
  <c r="L481" i="2"/>
  <c r="O480" i="2"/>
  <c r="N480" i="2"/>
  <c r="M480" i="2"/>
  <c r="L480" i="2"/>
  <c r="O479" i="2"/>
  <c r="N479" i="2"/>
  <c r="M479" i="2"/>
  <c r="L479" i="2"/>
  <c r="O460" i="2"/>
  <c r="N460" i="2"/>
  <c r="M460" i="2"/>
  <c r="L460" i="2"/>
  <c r="O459" i="2"/>
  <c r="N459" i="2"/>
  <c r="M459" i="2"/>
  <c r="L459" i="2"/>
  <c r="O454" i="2"/>
  <c r="N454" i="2"/>
  <c r="M454" i="2"/>
  <c r="L454" i="2"/>
  <c r="O453" i="2"/>
  <c r="N453" i="2"/>
  <c r="M453" i="2"/>
  <c r="L453" i="2"/>
  <c r="O452" i="2"/>
  <c r="N452" i="2"/>
  <c r="M452" i="2"/>
  <c r="L452" i="2"/>
  <c r="O451" i="2"/>
  <c r="N451" i="2"/>
  <c r="M451" i="2"/>
  <c r="L451" i="2"/>
  <c r="O450" i="2"/>
  <c r="N450" i="2"/>
  <c r="M450" i="2"/>
  <c r="L450" i="2"/>
  <c r="O449" i="2"/>
  <c r="N449" i="2"/>
  <c r="M449" i="2"/>
  <c r="L449" i="2"/>
  <c r="O448" i="2"/>
  <c r="N448" i="2"/>
  <c r="M448" i="2"/>
  <c r="L448" i="2"/>
  <c r="O447" i="2"/>
  <c r="N447" i="2"/>
  <c r="M447" i="2"/>
  <c r="L447" i="2"/>
  <c r="O446" i="2"/>
  <c r="N446" i="2"/>
  <c r="M446" i="2"/>
  <c r="L446" i="2"/>
  <c r="O445" i="2"/>
  <c r="N445" i="2"/>
  <c r="M445" i="2"/>
  <c r="L445" i="2"/>
  <c r="O444" i="2"/>
  <c r="N444" i="2"/>
  <c r="M444" i="2"/>
  <c r="L444" i="2"/>
  <c r="O443" i="2"/>
  <c r="N443" i="2"/>
  <c r="M443" i="2"/>
  <c r="L443" i="2"/>
  <c r="O442" i="2"/>
  <c r="N442" i="2"/>
  <c r="M442" i="2"/>
  <c r="L442" i="2"/>
  <c r="O441" i="2"/>
  <c r="N441" i="2"/>
  <c r="M441" i="2"/>
  <c r="L441" i="2"/>
  <c r="O440" i="2"/>
  <c r="N440" i="2"/>
  <c r="M440" i="2"/>
  <c r="L440" i="2"/>
  <c r="O439" i="2"/>
  <c r="N439" i="2"/>
  <c r="M439" i="2"/>
  <c r="L439" i="2"/>
  <c r="O438" i="2"/>
  <c r="N438" i="2"/>
  <c r="M438" i="2"/>
  <c r="L438" i="2"/>
  <c r="O437" i="2"/>
  <c r="N437" i="2"/>
  <c r="M437" i="2"/>
  <c r="L437" i="2"/>
  <c r="O436" i="2"/>
  <c r="N436" i="2"/>
  <c r="M436" i="2"/>
  <c r="L436" i="2"/>
  <c r="O435" i="2"/>
  <c r="N435" i="2"/>
  <c r="M435" i="2"/>
  <c r="L435" i="2"/>
  <c r="O434" i="2"/>
  <c r="N434" i="2"/>
  <c r="M434" i="2"/>
  <c r="L434" i="2"/>
  <c r="O433" i="2"/>
  <c r="N433" i="2"/>
  <c r="M433" i="2"/>
  <c r="L433" i="2"/>
  <c r="O407" i="2"/>
  <c r="N407" i="2"/>
  <c r="M407" i="2"/>
  <c r="L407" i="2"/>
  <c r="O406" i="2"/>
  <c r="N406" i="2"/>
  <c r="M406" i="2"/>
  <c r="L406" i="2"/>
  <c r="O405" i="2"/>
  <c r="N405" i="2"/>
  <c r="M405" i="2"/>
  <c r="L405" i="2"/>
  <c r="O404" i="2"/>
  <c r="N404" i="2"/>
  <c r="M404" i="2"/>
  <c r="L404" i="2"/>
  <c r="O403" i="2"/>
  <c r="N403" i="2"/>
  <c r="M403" i="2"/>
  <c r="L403" i="2"/>
  <c r="O402" i="2"/>
  <c r="N402" i="2"/>
  <c r="M402" i="2"/>
  <c r="L402" i="2"/>
  <c r="O401" i="2"/>
  <c r="N401" i="2"/>
  <c r="M401" i="2"/>
  <c r="L401" i="2"/>
  <c r="O399" i="2"/>
  <c r="N399" i="2"/>
  <c r="M399" i="2"/>
  <c r="O398" i="2"/>
  <c r="N398" i="2"/>
  <c r="M398" i="2"/>
  <c r="L398" i="2"/>
  <c r="O380" i="2"/>
  <c r="N380" i="2"/>
  <c r="M380" i="2"/>
  <c r="L380" i="2"/>
  <c r="O379" i="2"/>
  <c r="N379" i="2"/>
  <c r="M379" i="2"/>
  <c r="L379" i="2"/>
  <c r="O378" i="2"/>
  <c r="N378" i="2"/>
  <c r="M378" i="2"/>
  <c r="L378" i="2"/>
  <c r="O377" i="2"/>
  <c r="N377" i="2"/>
  <c r="M377" i="2"/>
  <c r="L377" i="2"/>
  <c r="O376" i="2"/>
  <c r="N376" i="2"/>
  <c r="M376" i="2"/>
  <c r="L376" i="2"/>
  <c r="O375" i="2"/>
  <c r="N375" i="2"/>
  <c r="M375" i="2"/>
  <c r="L375" i="2"/>
  <c r="O374" i="2"/>
  <c r="N374" i="2"/>
  <c r="M374" i="2"/>
  <c r="L374" i="2"/>
  <c r="O373" i="2"/>
  <c r="N373" i="2"/>
  <c r="M373" i="2"/>
  <c r="L373" i="2"/>
  <c r="O372" i="2"/>
  <c r="N372" i="2"/>
  <c r="M372" i="2"/>
  <c r="L372" i="2"/>
  <c r="O371" i="2"/>
  <c r="N371" i="2"/>
  <c r="M371" i="2"/>
  <c r="L371" i="2"/>
  <c r="O370" i="2"/>
  <c r="N370" i="2"/>
  <c r="M370" i="2"/>
  <c r="L370" i="2"/>
  <c r="O352" i="2"/>
  <c r="N352" i="2"/>
  <c r="M352" i="2"/>
  <c r="L352" i="2"/>
  <c r="O351" i="2"/>
  <c r="N351" i="2"/>
  <c r="M351" i="2"/>
  <c r="L351" i="2"/>
  <c r="O350" i="2"/>
  <c r="N350" i="2"/>
  <c r="M350" i="2"/>
  <c r="L350" i="2"/>
  <c r="O349" i="2"/>
  <c r="N349" i="2"/>
  <c r="M349" i="2"/>
  <c r="L349" i="2"/>
  <c r="O348" i="2"/>
  <c r="N348" i="2"/>
  <c r="M348" i="2"/>
  <c r="L348" i="2"/>
  <c r="O347" i="2"/>
  <c r="N347" i="2"/>
  <c r="M347" i="2"/>
  <c r="L347" i="2"/>
  <c r="O346" i="2"/>
  <c r="N346" i="2"/>
  <c r="M346" i="2"/>
  <c r="L346" i="2"/>
  <c r="O345" i="2"/>
  <c r="N345" i="2"/>
  <c r="M345" i="2"/>
  <c r="L345" i="2"/>
  <c r="O344" i="2"/>
  <c r="N344" i="2"/>
  <c r="M344" i="2"/>
  <c r="L344" i="2"/>
  <c r="O343" i="2"/>
  <c r="N343" i="2"/>
  <c r="M343" i="2"/>
  <c r="L343" i="2"/>
  <c r="O342" i="2"/>
  <c r="N342" i="2"/>
  <c r="M342" i="2"/>
  <c r="L342" i="2"/>
  <c r="O323" i="2"/>
  <c r="N323" i="2"/>
  <c r="M323" i="2"/>
  <c r="L323" i="2"/>
  <c r="O322" i="2"/>
  <c r="N322" i="2"/>
  <c r="M322" i="2"/>
  <c r="L322" i="2"/>
  <c r="O321" i="2"/>
  <c r="N321" i="2"/>
  <c r="M321" i="2"/>
  <c r="L321" i="2"/>
  <c r="O320" i="2"/>
  <c r="N320" i="2"/>
  <c r="M320" i="2"/>
  <c r="L320" i="2"/>
  <c r="O319" i="2"/>
  <c r="N319" i="2"/>
  <c r="M319" i="2"/>
  <c r="L319" i="2"/>
  <c r="O318" i="2"/>
  <c r="N318" i="2"/>
  <c r="M318" i="2"/>
  <c r="L318" i="2"/>
  <c r="O317" i="2"/>
  <c r="N317" i="2"/>
  <c r="M317" i="2"/>
  <c r="L317" i="2"/>
  <c r="O316" i="2"/>
  <c r="N316" i="2"/>
  <c r="M316" i="2"/>
  <c r="L316" i="2"/>
  <c r="O315" i="2"/>
  <c r="N315" i="2"/>
  <c r="M315" i="2"/>
  <c r="L315" i="2"/>
  <c r="O314" i="2"/>
  <c r="N314" i="2"/>
  <c r="M314" i="2"/>
  <c r="L314" i="2"/>
  <c r="O313" i="2"/>
  <c r="N313" i="2"/>
  <c r="M313" i="2"/>
  <c r="L313" i="2"/>
  <c r="O293" i="2"/>
  <c r="N293" i="2"/>
  <c r="M293" i="2"/>
  <c r="L293" i="2"/>
  <c r="O292" i="2"/>
  <c r="N292" i="2"/>
  <c r="M292" i="2"/>
  <c r="L292" i="2"/>
  <c r="O291" i="2"/>
  <c r="N291" i="2"/>
  <c r="M291" i="2"/>
  <c r="L291" i="2"/>
  <c r="O290" i="2"/>
  <c r="N290" i="2"/>
  <c r="M290" i="2"/>
  <c r="L290" i="2"/>
  <c r="O289" i="2"/>
  <c r="N289" i="2"/>
  <c r="M289" i="2"/>
  <c r="L289" i="2"/>
  <c r="O288" i="2"/>
  <c r="N288" i="2"/>
  <c r="M288" i="2"/>
  <c r="L288" i="2"/>
  <c r="O287" i="2"/>
  <c r="N287" i="2"/>
  <c r="M287" i="2"/>
  <c r="L287" i="2"/>
  <c r="O286" i="2"/>
  <c r="N286" i="2"/>
  <c r="M286" i="2"/>
  <c r="L286" i="2"/>
  <c r="O285" i="2"/>
  <c r="N285" i="2"/>
  <c r="M285" i="2"/>
  <c r="L285" i="2"/>
  <c r="O284" i="2"/>
  <c r="N284" i="2"/>
  <c r="M284" i="2"/>
  <c r="L284" i="2"/>
  <c r="O283" i="2"/>
  <c r="N283" i="2"/>
  <c r="M283" i="2"/>
  <c r="L283" i="2"/>
  <c r="O263" i="2"/>
  <c r="N263" i="2"/>
  <c r="M263" i="2"/>
  <c r="L263" i="2"/>
  <c r="O262" i="2"/>
  <c r="N262" i="2"/>
  <c r="M262" i="2"/>
  <c r="L262" i="2"/>
  <c r="O261" i="2"/>
  <c r="N261" i="2"/>
  <c r="M261" i="2"/>
  <c r="L261" i="2"/>
  <c r="O260" i="2"/>
  <c r="N260" i="2"/>
  <c r="M260" i="2"/>
  <c r="L260" i="2"/>
  <c r="O259" i="2"/>
  <c r="N259" i="2"/>
  <c r="M259" i="2"/>
  <c r="L259" i="2"/>
  <c r="O258" i="2"/>
  <c r="N258" i="2"/>
  <c r="M258" i="2"/>
  <c r="L258" i="2"/>
  <c r="O257" i="2"/>
  <c r="N257" i="2"/>
  <c r="M257" i="2"/>
  <c r="L257" i="2"/>
  <c r="O256" i="2"/>
  <c r="N256" i="2"/>
  <c r="M256" i="2"/>
  <c r="L256" i="2"/>
  <c r="O255" i="2"/>
  <c r="N255" i="2"/>
  <c r="M255" i="2"/>
  <c r="L255" i="2"/>
  <c r="O254" i="2"/>
  <c r="N254" i="2"/>
  <c r="M254" i="2"/>
  <c r="L254" i="2"/>
  <c r="O253" i="2"/>
  <c r="N253" i="2"/>
  <c r="M253" i="2"/>
  <c r="L253" i="2"/>
  <c r="O252" i="2"/>
  <c r="N252" i="2"/>
  <c r="M252" i="2"/>
  <c r="L252" i="2"/>
  <c r="O232" i="2"/>
  <c r="N232" i="2"/>
  <c r="M232" i="2"/>
  <c r="L232" i="2"/>
  <c r="O231" i="2"/>
  <c r="N231" i="2"/>
  <c r="M231" i="2"/>
  <c r="L231" i="2"/>
  <c r="O230" i="2"/>
  <c r="N230" i="2"/>
  <c r="M230" i="2"/>
  <c r="L230" i="2"/>
  <c r="O229" i="2"/>
  <c r="N229" i="2"/>
  <c r="M229" i="2"/>
  <c r="L229" i="2"/>
  <c r="O228" i="2"/>
  <c r="N228" i="2"/>
  <c r="M228" i="2"/>
  <c r="L228" i="2"/>
  <c r="O227" i="2"/>
  <c r="N227" i="2"/>
  <c r="M227" i="2"/>
  <c r="L227" i="2"/>
  <c r="O226" i="2"/>
  <c r="N226" i="2"/>
  <c r="M226" i="2"/>
  <c r="L226" i="2"/>
  <c r="O225" i="2"/>
  <c r="N225" i="2"/>
  <c r="M225" i="2"/>
  <c r="L225" i="2"/>
  <c r="O224" i="2"/>
  <c r="N224" i="2"/>
  <c r="M224" i="2"/>
  <c r="L224" i="2"/>
  <c r="O223" i="2"/>
  <c r="N223" i="2"/>
  <c r="M223" i="2"/>
  <c r="L223" i="2"/>
  <c r="O222" i="2"/>
  <c r="N222" i="2"/>
  <c r="M222" i="2"/>
  <c r="L222" i="2"/>
  <c r="O221" i="2"/>
  <c r="N221" i="2"/>
  <c r="M221" i="2"/>
  <c r="L221" i="2"/>
  <c r="O211" i="2"/>
  <c r="N211" i="2"/>
  <c r="M211" i="2"/>
  <c r="L211" i="2"/>
  <c r="O210" i="2"/>
  <c r="N210" i="2"/>
  <c r="M210" i="2"/>
  <c r="L210" i="2"/>
  <c r="O209" i="2"/>
  <c r="N209" i="2"/>
  <c r="M209" i="2"/>
  <c r="L209" i="2"/>
  <c r="O208" i="2"/>
  <c r="N208" i="2"/>
  <c r="M208" i="2"/>
  <c r="L208" i="2"/>
  <c r="O201" i="2"/>
  <c r="N201" i="2"/>
  <c r="M201" i="2"/>
  <c r="L201" i="2"/>
  <c r="O200" i="2"/>
  <c r="N200" i="2"/>
  <c r="M200" i="2"/>
  <c r="L200" i="2"/>
  <c r="O199" i="2"/>
  <c r="N199" i="2"/>
  <c r="M199" i="2"/>
  <c r="L199" i="2"/>
  <c r="O198" i="2"/>
  <c r="N198" i="2"/>
  <c r="M198" i="2"/>
  <c r="L198" i="2"/>
  <c r="O197" i="2"/>
  <c r="N197" i="2"/>
  <c r="M197" i="2"/>
  <c r="L197" i="2"/>
  <c r="O193" i="2"/>
  <c r="N193" i="2"/>
  <c r="M193" i="2"/>
  <c r="L193" i="2"/>
  <c r="O192" i="2"/>
  <c r="N192" i="2"/>
  <c r="M192" i="2"/>
  <c r="L192" i="2"/>
  <c r="O189" i="2"/>
  <c r="N189" i="2"/>
  <c r="M189" i="2"/>
  <c r="L189" i="2"/>
  <c r="O186" i="2"/>
  <c r="N186" i="2"/>
  <c r="M186" i="2"/>
  <c r="L186" i="2"/>
  <c r="O185" i="2"/>
  <c r="N185" i="2"/>
  <c r="M185" i="2"/>
  <c r="L185" i="2"/>
  <c r="O184" i="2"/>
  <c r="N184" i="2"/>
  <c r="M184" i="2"/>
  <c r="L184" i="2"/>
  <c r="O183" i="2"/>
  <c r="N183" i="2"/>
  <c r="M183" i="2"/>
  <c r="L183" i="2"/>
  <c r="O174" i="2"/>
  <c r="N174" i="2"/>
  <c r="M174" i="2"/>
  <c r="L174" i="2"/>
  <c r="O173" i="2"/>
  <c r="N173" i="2"/>
  <c r="M173" i="2"/>
  <c r="L173" i="2"/>
  <c r="O171" i="2"/>
  <c r="N171" i="2"/>
  <c r="M171" i="2"/>
  <c r="L171" i="2"/>
  <c r="O170" i="2"/>
  <c r="N170" i="2"/>
  <c r="M170" i="2"/>
  <c r="L170" i="2"/>
  <c r="O168" i="2"/>
  <c r="N168" i="2"/>
  <c r="M168" i="2"/>
  <c r="L168" i="2"/>
  <c r="O167" i="2"/>
  <c r="N167" i="2"/>
  <c r="M167" i="2"/>
  <c r="L167" i="2"/>
  <c r="O165" i="2"/>
  <c r="N165" i="2"/>
  <c r="M165" i="2"/>
  <c r="L165" i="2"/>
  <c r="O164" i="2"/>
  <c r="N164" i="2"/>
  <c r="M164" i="2"/>
  <c r="L164" i="2"/>
  <c r="O162" i="2"/>
  <c r="N162" i="2"/>
  <c r="M162" i="2"/>
  <c r="L162" i="2"/>
  <c r="O161" i="2"/>
  <c r="N161" i="2"/>
  <c r="M161" i="2"/>
  <c r="L161" i="2"/>
  <c r="O159" i="2"/>
  <c r="N159" i="2"/>
  <c r="M159" i="2"/>
  <c r="L159" i="2"/>
  <c r="O158" i="2"/>
  <c r="N158" i="2"/>
  <c r="M158" i="2"/>
  <c r="L158" i="2"/>
  <c r="O156" i="2"/>
  <c r="N156" i="2"/>
  <c r="M156" i="2"/>
  <c r="L156" i="2"/>
  <c r="O155" i="2"/>
  <c r="N155" i="2"/>
  <c r="M155" i="2"/>
  <c r="L155" i="2"/>
  <c r="O153" i="2"/>
  <c r="N153" i="2"/>
  <c r="M153" i="2"/>
  <c r="L153" i="2"/>
  <c r="O152" i="2"/>
  <c r="N152" i="2"/>
  <c r="M152" i="2"/>
  <c r="L152" i="2"/>
  <c r="O150" i="2"/>
  <c r="N150" i="2"/>
  <c r="M150" i="2"/>
  <c r="L150" i="2"/>
  <c r="O149" i="2"/>
  <c r="N149" i="2"/>
  <c r="M149" i="2"/>
  <c r="L149" i="2"/>
  <c r="O147" i="2"/>
  <c r="N147" i="2"/>
  <c r="M147" i="2"/>
  <c r="L147" i="2"/>
  <c r="O146" i="2"/>
  <c r="N146" i="2"/>
  <c r="M146" i="2"/>
  <c r="L146" i="2"/>
  <c r="O144" i="2"/>
  <c r="N144" i="2"/>
  <c r="M144" i="2"/>
  <c r="L144" i="2"/>
  <c r="O143" i="2"/>
  <c r="N143" i="2"/>
  <c r="M143" i="2"/>
  <c r="L143" i="2"/>
  <c r="O134" i="2"/>
  <c r="N134" i="2"/>
  <c r="M134" i="2"/>
  <c r="L134" i="2"/>
  <c r="O133" i="2"/>
  <c r="N133" i="2"/>
  <c r="M133" i="2"/>
  <c r="L133" i="2"/>
  <c r="O132" i="2"/>
  <c r="N132" i="2"/>
  <c r="M132" i="2"/>
  <c r="L132" i="2"/>
  <c r="O131" i="2"/>
  <c r="N131" i="2"/>
  <c r="M131" i="2"/>
  <c r="L131" i="2"/>
  <c r="O130" i="2"/>
  <c r="N130" i="2"/>
  <c r="M130" i="2"/>
  <c r="L130" i="2"/>
  <c r="O129" i="2"/>
  <c r="N129" i="2"/>
  <c r="M129" i="2"/>
  <c r="L129" i="2"/>
  <c r="O128" i="2"/>
  <c r="N128" i="2"/>
  <c r="M128" i="2"/>
  <c r="L128" i="2"/>
  <c r="O127" i="2"/>
  <c r="N127" i="2"/>
  <c r="M127" i="2"/>
  <c r="L127" i="2"/>
  <c r="O126" i="2"/>
  <c r="N126" i="2"/>
  <c r="M126" i="2"/>
  <c r="L126" i="2"/>
  <c r="O125" i="2"/>
  <c r="N125" i="2"/>
  <c r="M125" i="2"/>
  <c r="L125" i="2"/>
  <c r="O124" i="2"/>
  <c r="N124" i="2"/>
  <c r="M124" i="2"/>
  <c r="L124" i="2"/>
  <c r="O123" i="2"/>
  <c r="N123" i="2"/>
  <c r="M123" i="2"/>
  <c r="L123" i="2"/>
  <c r="O122" i="2"/>
  <c r="N122" i="2"/>
  <c r="M122" i="2"/>
  <c r="L122" i="2"/>
  <c r="O121" i="2"/>
  <c r="N121" i="2"/>
  <c r="M121" i="2"/>
  <c r="L121" i="2"/>
  <c r="O120" i="2"/>
  <c r="N120" i="2"/>
  <c r="M120" i="2"/>
  <c r="L120" i="2"/>
  <c r="O119" i="2"/>
  <c r="N119" i="2"/>
  <c r="M119" i="2"/>
  <c r="L119" i="2"/>
  <c r="O118" i="2"/>
  <c r="N118" i="2"/>
  <c r="M118" i="2"/>
  <c r="L118" i="2"/>
  <c r="O117" i="2"/>
  <c r="N117" i="2"/>
  <c r="M117" i="2"/>
  <c r="L117" i="2"/>
  <c r="O116" i="2"/>
  <c r="N116" i="2"/>
  <c r="M116" i="2"/>
  <c r="L116" i="2"/>
  <c r="O115" i="2"/>
  <c r="N115" i="2"/>
  <c r="M115" i="2"/>
  <c r="L115" i="2"/>
  <c r="O114" i="2"/>
  <c r="N114" i="2"/>
  <c r="M114" i="2"/>
  <c r="L114" i="2"/>
  <c r="O113" i="2"/>
  <c r="N113" i="2"/>
  <c r="M113" i="2"/>
  <c r="L113" i="2"/>
  <c r="K102" i="2"/>
  <c r="K101" i="2"/>
  <c r="K100" i="2"/>
  <c r="K99" i="2"/>
  <c r="K98" i="2"/>
  <c r="K97" i="2"/>
  <c r="O95" i="2"/>
  <c r="N95" i="2"/>
  <c r="M95" i="2"/>
  <c r="L95" i="2"/>
  <c r="O94" i="2"/>
  <c r="N94" i="2"/>
  <c r="M94" i="2"/>
  <c r="L94" i="2"/>
  <c r="O93" i="2"/>
  <c r="N93" i="2"/>
  <c r="M93" i="2"/>
  <c r="L93" i="2"/>
  <c r="O92" i="2"/>
  <c r="N92" i="2"/>
  <c r="M92" i="2"/>
  <c r="L92" i="2"/>
  <c r="O91" i="2"/>
  <c r="N91" i="2"/>
  <c r="M91" i="2"/>
  <c r="L91" i="2"/>
  <c r="O90" i="2"/>
  <c r="N90" i="2"/>
  <c r="M90" i="2"/>
  <c r="L90" i="2"/>
  <c r="O89" i="2"/>
  <c r="N89" i="2"/>
  <c r="M89" i="2"/>
  <c r="L89" i="2"/>
  <c r="O88" i="2"/>
  <c r="N88" i="2"/>
  <c r="M88" i="2"/>
  <c r="L88" i="2"/>
  <c r="O87" i="2"/>
  <c r="N87" i="2"/>
  <c r="M87" i="2"/>
  <c r="L87" i="2"/>
  <c r="O86" i="2"/>
  <c r="N86" i="2"/>
  <c r="M86" i="2"/>
  <c r="L86" i="2"/>
  <c r="O85" i="2"/>
  <c r="N85" i="2"/>
  <c r="M85" i="2"/>
  <c r="L85" i="2"/>
  <c r="O84" i="2"/>
  <c r="N84" i="2"/>
  <c r="M84" i="2"/>
  <c r="L84" i="2"/>
  <c r="O83" i="2"/>
  <c r="N83" i="2"/>
  <c r="M83" i="2"/>
  <c r="L83" i="2"/>
  <c r="O82" i="2"/>
  <c r="N82" i="2"/>
  <c r="M82" i="2"/>
  <c r="L82" i="2"/>
  <c r="O81" i="2"/>
  <c r="N81" i="2"/>
  <c r="M81" i="2"/>
  <c r="L81" i="2"/>
  <c r="O71" i="2"/>
  <c r="N71" i="2"/>
  <c r="M71" i="2"/>
  <c r="L71" i="2"/>
  <c r="O70" i="2"/>
  <c r="N70" i="2"/>
  <c r="M70" i="2"/>
  <c r="L70" i="2"/>
  <c r="O69" i="2"/>
  <c r="N69" i="2"/>
  <c r="M69" i="2"/>
  <c r="L69" i="2"/>
  <c r="O67" i="2"/>
  <c r="N67" i="2"/>
  <c r="M67" i="2"/>
  <c r="L67" i="2"/>
  <c r="O66" i="2"/>
  <c r="N66" i="2"/>
  <c r="M66" i="2"/>
  <c r="L66" i="2"/>
  <c r="O65" i="2"/>
  <c r="N65" i="2"/>
  <c r="M65" i="2"/>
  <c r="L65" i="2"/>
  <c r="O63" i="2"/>
  <c r="N63" i="2"/>
  <c r="M63" i="2"/>
  <c r="L63" i="2"/>
  <c r="O62" i="2"/>
  <c r="N62" i="2"/>
  <c r="M62" i="2"/>
  <c r="L62" i="2"/>
  <c r="O61" i="2"/>
  <c r="N61" i="2"/>
  <c r="M61" i="2"/>
  <c r="L61" i="2"/>
  <c r="K52" i="2"/>
  <c r="K51" i="2"/>
  <c r="K50" i="2"/>
  <c r="K49" i="2"/>
  <c r="K48" i="2"/>
  <c r="K47" i="2"/>
  <c r="K206" i="2"/>
  <c r="K205" i="2"/>
  <c r="K204" i="2"/>
  <c r="K203" i="2"/>
  <c r="K244" i="2"/>
  <c r="K243" i="2"/>
  <c r="O243" i="2" s="1"/>
  <c r="K242" i="2"/>
  <c r="K241" i="2"/>
  <c r="K240" i="2"/>
  <c r="K239" i="2"/>
  <c r="K238" i="2"/>
  <c r="K237" i="2"/>
  <c r="K236" i="2"/>
  <c r="K235" i="2"/>
  <c r="K234" i="2"/>
  <c r="K275" i="2"/>
  <c r="K274" i="2"/>
  <c r="O274" i="2" s="1"/>
  <c r="K273" i="2"/>
  <c r="K272" i="2"/>
  <c r="K271" i="2"/>
  <c r="K270" i="2"/>
  <c r="K269" i="2"/>
  <c r="K268" i="2"/>
  <c r="K267" i="2"/>
  <c r="K266" i="2"/>
  <c r="K265" i="2"/>
  <c r="K334" i="2"/>
  <c r="O334" i="2" s="1"/>
  <c r="K333" i="2"/>
  <c r="K332" i="2"/>
  <c r="K331" i="2"/>
  <c r="K330" i="2"/>
  <c r="K329" i="2"/>
  <c r="K328" i="2"/>
  <c r="K327" i="2"/>
  <c r="K326" i="2"/>
  <c r="K325" i="2"/>
  <c r="K304" i="2"/>
  <c r="K303" i="2"/>
  <c r="K302" i="2"/>
  <c r="K301" i="2"/>
  <c r="K300" i="2"/>
  <c r="K299" i="2"/>
  <c r="K298" i="2"/>
  <c r="K297" i="2"/>
  <c r="K296" i="2"/>
  <c r="K295" i="2"/>
  <c r="K363" i="2"/>
  <c r="K362" i="2"/>
  <c r="K361" i="2"/>
  <c r="K360" i="2"/>
  <c r="K359" i="2"/>
  <c r="K358" i="2"/>
  <c r="K357" i="2"/>
  <c r="K356" i="2"/>
  <c r="K355" i="2"/>
  <c r="K354" i="2"/>
  <c r="K391" i="2"/>
  <c r="K390" i="2"/>
  <c r="K389" i="2"/>
  <c r="K388" i="2"/>
  <c r="K387" i="2"/>
  <c r="K386" i="2"/>
  <c r="K385" i="2"/>
  <c r="K384" i="2"/>
  <c r="K383" i="2"/>
  <c r="K382" i="2"/>
  <c r="G417" i="2"/>
  <c r="H417" i="2"/>
  <c r="I417" i="2"/>
  <c r="J417" i="2"/>
  <c r="K417" i="2"/>
  <c r="H418" i="2"/>
  <c r="I418" i="2"/>
  <c r="J418" i="2"/>
  <c r="G422" i="2"/>
  <c r="H422" i="2"/>
  <c r="I422" i="2"/>
  <c r="J422" i="2"/>
  <c r="K422" i="2"/>
  <c r="G423" i="2"/>
  <c r="H423" i="2"/>
  <c r="I423" i="2"/>
  <c r="J423" i="2"/>
  <c r="K423" i="2"/>
  <c r="G424" i="2"/>
  <c r="H424" i="2"/>
  <c r="I424" i="2"/>
  <c r="J424" i="2"/>
  <c r="K424" i="2"/>
  <c r="G425" i="2"/>
  <c r="H425" i="2"/>
  <c r="I425" i="2"/>
  <c r="J425" i="2"/>
  <c r="K425" i="2"/>
  <c r="E425" i="2"/>
  <c r="D425" i="2"/>
  <c r="C425" i="2"/>
  <c r="B425" i="2"/>
  <c r="E424" i="2"/>
  <c r="D424" i="2"/>
  <c r="C424" i="2"/>
  <c r="B424" i="2"/>
  <c r="E423" i="2"/>
  <c r="D423" i="2"/>
  <c r="C423" i="2"/>
  <c r="B423" i="2"/>
  <c r="E422" i="2"/>
  <c r="D422" i="2"/>
  <c r="C422" i="2"/>
  <c r="B422" i="2"/>
  <c r="E417" i="2"/>
  <c r="D417" i="2"/>
  <c r="C417" i="2"/>
  <c r="B417" i="2"/>
  <c r="D490" i="2"/>
  <c r="E490" i="2"/>
  <c r="F490" i="2"/>
  <c r="G490" i="2"/>
  <c r="H490" i="2"/>
  <c r="I490" i="2"/>
  <c r="J490" i="2"/>
  <c r="K490" i="2"/>
  <c r="D491" i="2"/>
  <c r="E491" i="2"/>
  <c r="F491" i="2"/>
  <c r="G491" i="2"/>
  <c r="H491" i="2"/>
  <c r="I491" i="2"/>
  <c r="J491" i="2"/>
  <c r="K491" i="2"/>
  <c r="D492" i="2"/>
  <c r="E492" i="2"/>
  <c r="F492" i="2"/>
  <c r="G492" i="2"/>
  <c r="H492" i="2"/>
  <c r="I492" i="2"/>
  <c r="J492" i="2"/>
  <c r="K492" i="2"/>
  <c r="D493" i="2"/>
  <c r="E493" i="2"/>
  <c r="F493" i="2"/>
  <c r="G493" i="2"/>
  <c r="H493" i="2"/>
  <c r="I493" i="2"/>
  <c r="J493" i="2"/>
  <c r="K493" i="2"/>
  <c r="D494" i="2"/>
  <c r="E494" i="2"/>
  <c r="F494" i="2"/>
  <c r="G494" i="2"/>
  <c r="H494" i="2"/>
  <c r="I494" i="2"/>
  <c r="J494" i="2"/>
  <c r="K494" i="2"/>
  <c r="D495" i="2"/>
  <c r="E495" i="2"/>
  <c r="F495" i="2"/>
  <c r="G495" i="2"/>
  <c r="H495" i="2"/>
  <c r="I495" i="2"/>
  <c r="J495" i="2"/>
  <c r="K495" i="2"/>
  <c r="D496" i="2"/>
  <c r="E496" i="2"/>
  <c r="F496" i="2"/>
  <c r="G496" i="2"/>
  <c r="H496" i="2"/>
  <c r="I496" i="2"/>
  <c r="J496" i="2"/>
  <c r="K496" i="2"/>
  <c r="D497" i="2"/>
  <c r="E497" i="2"/>
  <c r="F497" i="2"/>
  <c r="G497" i="2"/>
  <c r="H497" i="2"/>
  <c r="I497" i="2"/>
  <c r="J497" i="2"/>
  <c r="K497" i="2"/>
  <c r="D498" i="2"/>
  <c r="E498" i="2"/>
  <c r="F498" i="2"/>
  <c r="G498" i="2"/>
  <c r="H498" i="2"/>
  <c r="I498" i="2"/>
  <c r="J498" i="2"/>
  <c r="K498" i="2"/>
  <c r="D511" i="2"/>
  <c r="E511" i="2"/>
  <c r="F511" i="2"/>
  <c r="G511" i="2"/>
  <c r="H511" i="2"/>
  <c r="I511" i="2"/>
  <c r="J511" i="2"/>
  <c r="K511" i="2"/>
  <c r="D512" i="2"/>
  <c r="E512" i="2"/>
  <c r="F512" i="2"/>
  <c r="G512" i="2"/>
  <c r="H512" i="2"/>
  <c r="I512" i="2"/>
  <c r="J512" i="2"/>
  <c r="K512" i="2"/>
  <c r="D513" i="2"/>
  <c r="E513" i="2"/>
  <c r="F513" i="2"/>
  <c r="G513" i="2"/>
  <c r="H513" i="2"/>
  <c r="I513" i="2"/>
  <c r="J513" i="2"/>
  <c r="K513" i="2"/>
  <c r="D514" i="2"/>
  <c r="E514" i="2"/>
  <c r="F514" i="2"/>
  <c r="G514" i="2"/>
  <c r="H514" i="2"/>
  <c r="I514" i="2"/>
  <c r="J514" i="2"/>
  <c r="K514" i="2"/>
  <c r="D515" i="2"/>
  <c r="E515" i="2"/>
  <c r="F515" i="2"/>
  <c r="G515" i="2"/>
  <c r="H515" i="2"/>
  <c r="I515" i="2"/>
  <c r="J515" i="2"/>
  <c r="K515" i="2"/>
  <c r="D516" i="2"/>
  <c r="E516" i="2"/>
  <c r="F516" i="2"/>
  <c r="G516" i="2"/>
  <c r="H516" i="2"/>
  <c r="I516" i="2"/>
  <c r="J516" i="2"/>
  <c r="K516" i="2"/>
  <c r="D517" i="2"/>
  <c r="E517" i="2"/>
  <c r="F517" i="2"/>
  <c r="G517" i="2"/>
  <c r="H517" i="2"/>
  <c r="I517" i="2"/>
  <c r="J517" i="2"/>
  <c r="K517" i="2"/>
  <c r="D518" i="2"/>
  <c r="E518" i="2"/>
  <c r="F518" i="2"/>
  <c r="G518" i="2"/>
  <c r="H518" i="2"/>
  <c r="I518" i="2"/>
  <c r="J518" i="2"/>
  <c r="K518" i="2"/>
  <c r="D519" i="2"/>
  <c r="E519" i="2"/>
  <c r="F519" i="2"/>
  <c r="G519" i="2"/>
  <c r="H519" i="2"/>
  <c r="I519" i="2"/>
  <c r="J519" i="2"/>
  <c r="K519" i="2"/>
  <c r="D823" i="2"/>
  <c r="E823" i="2"/>
  <c r="F823" i="2"/>
  <c r="G823" i="2"/>
  <c r="H823" i="2"/>
  <c r="I823" i="2"/>
  <c r="J823" i="2"/>
  <c r="K823" i="2"/>
  <c r="D824" i="2"/>
  <c r="E824" i="2"/>
  <c r="F824" i="2"/>
  <c r="G824" i="2"/>
  <c r="H824" i="2"/>
  <c r="I824" i="2"/>
  <c r="J824" i="2"/>
  <c r="K824" i="2"/>
  <c r="D825" i="2"/>
  <c r="E825" i="2"/>
  <c r="F825" i="2"/>
  <c r="G825" i="2"/>
  <c r="H825" i="2"/>
  <c r="I825" i="2"/>
  <c r="J825" i="2"/>
  <c r="K825" i="2"/>
  <c r="D826" i="2"/>
  <c r="E826" i="2"/>
  <c r="F826" i="2"/>
  <c r="G826" i="2"/>
  <c r="H826" i="2"/>
  <c r="I826" i="2"/>
  <c r="J826" i="2"/>
  <c r="K826" i="2"/>
  <c r="D827" i="2"/>
  <c r="E827" i="2"/>
  <c r="F827" i="2"/>
  <c r="G827" i="2"/>
  <c r="H827" i="2"/>
  <c r="I827" i="2"/>
  <c r="J827" i="2"/>
  <c r="K827" i="2"/>
  <c r="D828" i="2"/>
  <c r="E828" i="2"/>
  <c r="F828" i="2"/>
  <c r="G828" i="2"/>
  <c r="H828" i="2"/>
  <c r="I828" i="2"/>
  <c r="J828" i="2"/>
  <c r="K828" i="2"/>
  <c r="D829" i="2"/>
  <c r="E829" i="2"/>
  <c r="F829" i="2"/>
  <c r="G829" i="2"/>
  <c r="H829" i="2"/>
  <c r="I829" i="2"/>
  <c r="J829" i="2"/>
  <c r="K829" i="2"/>
  <c r="D830" i="2"/>
  <c r="E830" i="2"/>
  <c r="F830" i="2"/>
  <c r="G830" i="2"/>
  <c r="H830" i="2"/>
  <c r="I830" i="2"/>
  <c r="J830" i="2"/>
  <c r="K830" i="2"/>
  <c r="D831" i="2"/>
  <c r="E831" i="2"/>
  <c r="F831" i="2"/>
  <c r="G831" i="2"/>
  <c r="H831" i="2"/>
  <c r="I831" i="2"/>
  <c r="J831" i="2"/>
  <c r="K831" i="2"/>
  <c r="D832" i="2"/>
  <c r="E832" i="2"/>
  <c r="F832" i="2"/>
  <c r="G832" i="2"/>
  <c r="H832" i="2"/>
  <c r="I832" i="2"/>
  <c r="J832" i="2"/>
  <c r="K832" i="2"/>
  <c r="D833" i="2"/>
  <c r="E833" i="2"/>
  <c r="F833" i="2"/>
  <c r="G833" i="2"/>
  <c r="H833" i="2"/>
  <c r="I833" i="2"/>
  <c r="J833" i="2"/>
  <c r="K833" i="2"/>
  <c r="D834" i="2"/>
  <c r="E834" i="2"/>
  <c r="F834" i="2"/>
  <c r="G834" i="2"/>
  <c r="H834" i="2"/>
  <c r="I834" i="2"/>
  <c r="J834" i="2"/>
  <c r="K834" i="2"/>
  <c r="C834" i="2"/>
  <c r="B834" i="2"/>
  <c r="C833" i="2"/>
  <c r="B833" i="2"/>
  <c r="C832" i="2"/>
  <c r="B832" i="2"/>
  <c r="C831" i="2"/>
  <c r="B831" i="2"/>
  <c r="C830" i="2"/>
  <c r="B830" i="2"/>
  <c r="C829" i="2"/>
  <c r="B829" i="2"/>
  <c r="C828" i="2"/>
  <c r="B828" i="2"/>
  <c r="C827" i="2"/>
  <c r="B827" i="2"/>
  <c r="C826" i="2"/>
  <c r="B826" i="2"/>
  <c r="C825" i="2"/>
  <c r="B825" i="2"/>
  <c r="C824" i="2"/>
  <c r="B824" i="2"/>
  <c r="C823" i="2"/>
  <c r="B823" i="2"/>
  <c r="D791" i="2"/>
  <c r="E791" i="2"/>
  <c r="F791" i="2"/>
  <c r="G791" i="2"/>
  <c r="H791" i="2"/>
  <c r="I791" i="2"/>
  <c r="J791" i="2"/>
  <c r="K791" i="2"/>
  <c r="D792" i="2"/>
  <c r="E792" i="2"/>
  <c r="F792" i="2"/>
  <c r="G792" i="2"/>
  <c r="H792" i="2"/>
  <c r="I792" i="2"/>
  <c r="J792" i="2"/>
  <c r="K792" i="2"/>
  <c r="N792" i="2" s="1"/>
  <c r="D793" i="2"/>
  <c r="E793" i="2"/>
  <c r="F793" i="2"/>
  <c r="G793" i="2"/>
  <c r="H793" i="2"/>
  <c r="I793" i="2"/>
  <c r="J793" i="2"/>
  <c r="K793" i="2"/>
  <c r="D794" i="2"/>
  <c r="E794" i="2"/>
  <c r="F794" i="2"/>
  <c r="G794" i="2"/>
  <c r="H794" i="2"/>
  <c r="I794" i="2"/>
  <c r="J794" i="2"/>
  <c r="K794" i="2"/>
  <c r="D795" i="2"/>
  <c r="E795" i="2"/>
  <c r="F795" i="2"/>
  <c r="G795" i="2"/>
  <c r="H795" i="2"/>
  <c r="I795" i="2"/>
  <c r="J795" i="2"/>
  <c r="K795" i="2"/>
  <c r="D796" i="2"/>
  <c r="E796" i="2"/>
  <c r="F796" i="2"/>
  <c r="G796" i="2"/>
  <c r="H796" i="2"/>
  <c r="I796" i="2"/>
  <c r="J796" i="2"/>
  <c r="K796" i="2"/>
  <c r="D797" i="2"/>
  <c r="E797" i="2"/>
  <c r="F797" i="2"/>
  <c r="G797" i="2"/>
  <c r="H797" i="2"/>
  <c r="I797" i="2"/>
  <c r="J797" i="2"/>
  <c r="K797" i="2"/>
  <c r="D798" i="2"/>
  <c r="E798" i="2"/>
  <c r="F798" i="2"/>
  <c r="G798" i="2"/>
  <c r="H798" i="2"/>
  <c r="I798" i="2"/>
  <c r="J798" i="2"/>
  <c r="K798" i="2"/>
  <c r="D799" i="2"/>
  <c r="E799" i="2"/>
  <c r="F799" i="2"/>
  <c r="G799" i="2"/>
  <c r="H799" i="2"/>
  <c r="I799" i="2"/>
  <c r="J799" i="2"/>
  <c r="K799" i="2"/>
  <c r="D800" i="2"/>
  <c r="E800" i="2"/>
  <c r="F800" i="2"/>
  <c r="G800" i="2"/>
  <c r="H800" i="2"/>
  <c r="I800" i="2"/>
  <c r="J800" i="2"/>
  <c r="K800" i="2"/>
  <c r="D801" i="2"/>
  <c r="E801" i="2"/>
  <c r="F801" i="2"/>
  <c r="G801" i="2"/>
  <c r="H801" i="2"/>
  <c r="I801" i="2"/>
  <c r="J801" i="2"/>
  <c r="K801" i="2"/>
  <c r="N801" i="2" s="1"/>
  <c r="D802" i="2"/>
  <c r="E802" i="2"/>
  <c r="F802" i="2"/>
  <c r="G802" i="2"/>
  <c r="H802" i="2"/>
  <c r="I802" i="2"/>
  <c r="J802" i="2"/>
  <c r="K802" i="2"/>
  <c r="C802" i="2"/>
  <c r="B802" i="2"/>
  <c r="C801" i="2"/>
  <c r="B801" i="2"/>
  <c r="C800" i="2"/>
  <c r="B800" i="2"/>
  <c r="C799" i="2"/>
  <c r="B799" i="2"/>
  <c r="C798" i="2"/>
  <c r="B798" i="2"/>
  <c r="C797" i="2"/>
  <c r="B797" i="2"/>
  <c r="C796" i="2"/>
  <c r="B796" i="2"/>
  <c r="C795" i="2"/>
  <c r="B795" i="2"/>
  <c r="C794" i="2"/>
  <c r="B794" i="2"/>
  <c r="C793" i="2"/>
  <c r="B793" i="2"/>
  <c r="C792" i="2"/>
  <c r="B792" i="2"/>
  <c r="C791" i="2"/>
  <c r="B791" i="2"/>
  <c r="D751" i="2"/>
  <c r="E751" i="2"/>
  <c r="F751" i="2"/>
  <c r="G751" i="2"/>
  <c r="H751" i="2"/>
  <c r="I751" i="2"/>
  <c r="J751" i="2"/>
  <c r="K751" i="2"/>
  <c r="D752" i="2"/>
  <c r="E752" i="2"/>
  <c r="F752" i="2"/>
  <c r="G752" i="2"/>
  <c r="H752" i="2"/>
  <c r="I752" i="2"/>
  <c r="J752" i="2"/>
  <c r="K752" i="2"/>
  <c r="N752" i="2" s="1"/>
  <c r="D753" i="2"/>
  <c r="E753" i="2"/>
  <c r="F753" i="2"/>
  <c r="G753" i="2"/>
  <c r="H753" i="2"/>
  <c r="I753" i="2"/>
  <c r="J753" i="2"/>
  <c r="K753" i="2"/>
  <c r="D754" i="2"/>
  <c r="E754" i="2"/>
  <c r="F754" i="2"/>
  <c r="G754" i="2"/>
  <c r="H754" i="2"/>
  <c r="I754" i="2"/>
  <c r="J754" i="2"/>
  <c r="K754" i="2"/>
  <c r="D755" i="2"/>
  <c r="E755" i="2"/>
  <c r="F755" i="2"/>
  <c r="G755" i="2"/>
  <c r="H755" i="2"/>
  <c r="I755" i="2"/>
  <c r="J755" i="2"/>
  <c r="K755" i="2"/>
  <c r="D756" i="2"/>
  <c r="E756" i="2"/>
  <c r="F756" i="2"/>
  <c r="G756" i="2"/>
  <c r="H756" i="2"/>
  <c r="I756" i="2"/>
  <c r="J756" i="2"/>
  <c r="K756" i="2"/>
  <c r="D757" i="2"/>
  <c r="E757" i="2"/>
  <c r="F757" i="2"/>
  <c r="G757" i="2"/>
  <c r="H757" i="2"/>
  <c r="I757" i="2"/>
  <c r="J757" i="2"/>
  <c r="K757" i="2"/>
  <c r="D758" i="2"/>
  <c r="E758" i="2"/>
  <c r="F758" i="2"/>
  <c r="G758" i="2"/>
  <c r="H758" i="2"/>
  <c r="I758" i="2"/>
  <c r="J758" i="2"/>
  <c r="K758" i="2"/>
  <c r="D759" i="2"/>
  <c r="E759" i="2"/>
  <c r="F759" i="2"/>
  <c r="G759" i="2"/>
  <c r="H759" i="2"/>
  <c r="I759" i="2"/>
  <c r="J759" i="2"/>
  <c r="K759" i="2"/>
  <c r="D760" i="2"/>
  <c r="E760" i="2"/>
  <c r="F760" i="2"/>
  <c r="G760" i="2"/>
  <c r="H760" i="2"/>
  <c r="I760" i="2"/>
  <c r="J760" i="2"/>
  <c r="K760" i="2"/>
  <c r="D761" i="2"/>
  <c r="E761" i="2"/>
  <c r="F761" i="2"/>
  <c r="G761" i="2"/>
  <c r="H761" i="2"/>
  <c r="I761" i="2"/>
  <c r="J761" i="2"/>
  <c r="K761" i="2"/>
  <c r="D762" i="2"/>
  <c r="E762" i="2"/>
  <c r="F762" i="2"/>
  <c r="G762" i="2"/>
  <c r="H762" i="2"/>
  <c r="I762" i="2"/>
  <c r="J762" i="2"/>
  <c r="K762" i="2"/>
  <c r="D764" i="2"/>
  <c r="E764" i="2"/>
  <c r="F764" i="2"/>
  <c r="G764" i="2"/>
  <c r="H764" i="2"/>
  <c r="I764" i="2"/>
  <c r="J764" i="2"/>
  <c r="K764" i="2"/>
  <c r="D766" i="2"/>
  <c r="E766" i="2"/>
  <c r="F766" i="2"/>
  <c r="G766" i="2"/>
  <c r="H766" i="2"/>
  <c r="I766" i="2"/>
  <c r="J766" i="2"/>
  <c r="K766" i="2"/>
  <c r="D768" i="2"/>
  <c r="D769" i="2" s="1"/>
  <c r="E768" i="2"/>
  <c r="E769" i="2" s="1"/>
  <c r="F768" i="2"/>
  <c r="F769" i="2" s="1"/>
  <c r="G768" i="2"/>
  <c r="G769" i="2" s="1"/>
  <c r="H768" i="2"/>
  <c r="H769" i="2" s="1"/>
  <c r="I768" i="2"/>
  <c r="I769" i="2" s="1"/>
  <c r="J768" i="2"/>
  <c r="J769" i="2" s="1"/>
  <c r="K768" i="2"/>
  <c r="K769" i="2" s="1"/>
  <c r="C768" i="2"/>
  <c r="C769" i="2" s="1"/>
  <c r="B768" i="2"/>
  <c r="B769" i="2" s="1"/>
  <c r="C766" i="2"/>
  <c r="B766" i="2"/>
  <c r="C764" i="2"/>
  <c r="B764" i="2"/>
  <c r="C762" i="2"/>
  <c r="B762" i="2"/>
  <c r="C761" i="2"/>
  <c r="B761" i="2"/>
  <c r="C760" i="2"/>
  <c r="B760" i="2"/>
  <c r="C759" i="2"/>
  <c r="B759" i="2"/>
  <c r="C758" i="2"/>
  <c r="B758" i="2"/>
  <c r="C757" i="2"/>
  <c r="B757" i="2"/>
  <c r="C756" i="2"/>
  <c r="B756" i="2"/>
  <c r="C755" i="2"/>
  <c r="B755" i="2"/>
  <c r="C754" i="2"/>
  <c r="B754" i="2"/>
  <c r="C753" i="2"/>
  <c r="B753" i="2"/>
  <c r="C752" i="2"/>
  <c r="B752" i="2"/>
  <c r="O752" i="2" s="1"/>
  <c r="C751" i="2"/>
  <c r="B751" i="2"/>
  <c r="D711" i="2"/>
  <c r="E711" i="2"/>
  <c r="F711" i="2"/>
  <c r="G711" i="2"/>
  <c r="H711" i="2"/>
  <c r="I711" i="2"/>
  <c r="J711" i="2"/>
  <c r="K711" i="2"/>
  <c r="D712" i="2"/>
  <c r="E712" i="2"/>
  <c r="F712" i="2"/>
  <c r="G712" i="2"/>
  <c r="H712" i="2"/>
  <c r="I712" i="2"/>
  <c r="J712" i="2"/>
  <c r="K712" i="2"/>
  <c r="D713" i="2"/>
  <c r="E713" i="2"/>
  <c r="F713" i="2"/>
  <c r="G713" i="2"/>
  <c r="H713" i="2"/>
  <c r="I713" i="2"/>
  <c r="J713" i="2"/>
  <c r="K713" i="2"/>
  <c r="D714" i="2"/>
  <c r="E714" i="2"/>
  <c r="F714" i="2"/>
  <c r="G714" i="2"/>
  <c r="H714" i="2"/>
  <c r="I714" i="2"/>
  <c r="J714" i="2"/>
  <c r="K714" i="2"/>
  <c r="D715" i="2"/>
  <c r="E715" i="2"/>
  <c r="F715" i="2"/>
  <c r="G715" i="2"/>
  <c r="H715" i="2"/>
  <c r="I715" i="2"/>
  <c r="J715" i="2"/>
  <c r="K715" i="2"/>
  <c r="D716" i="2"/>
  <c r="E716" i="2"/>
  <c r="F716" i="2"/>
  <c r="G716" i="2"/>
  <c r="H716" i="2"/>
  <c r="I716" i="2"/>
  <c r="J716" i="2"/>
  <c r="K716" i="2"/>
  <c r="D717" i="2"/>
  <c r="E717" i="2"/>
  <c r="F717" i="2"/>
  <c r="G717" i="2"/>
  <c r="H717" i="2"/>
  <c r="I717" i="2"/>
  <c r="J717" i="2"/>
  <c r="K717" i="2"/>
  <c r="D718" i="2"/>
  <c r="E718" i="2"/>
  <c r="F718" i="2"/>
  <c r="G718" i="2"/>
  <c r="H718" i="2"/>
  <c r="I718" i="2"/>
  <c r="J718" i="2"/>
  <c r="K718" i="2"/>
  <c r="D719" i="2"/>
  <c r="E719" i="2"/>
  <c r="F719" i="2"/>
  <c r="G719" i="2"/>
  <c r="H719" i="2"/>
  <c r="I719" i="2"/>
  <c r="J719" i="2"/>
  <c r="K719" i="2"/>
  <c r="D720" i="2"/>
  <c r="E720" i="2"/>
  <c r="F720" i="2"/>
  <c r="G720" i="2"/>
  <c r="H720" i="2"/>
  <c r="I720" i="2"/>
  <c r="J720" i="2"/>
  <c r="K720" i="2"/>
  <c r="D721" i="2"/>
  <c r="E721" i="2"/>
  <c r="F721" i="2"/>
  <c r="G721" i="2"/>
  <c r="H721" i="2"/>
  <c r="I721" i="2"/>
  <c r="J721" i="2"/>
  <c r="K721" i="2"/>
  <c r="D722" i="2"/>
  <c r="E722" i="2"/>
  <c r="F722" i="2"/>
  <c r="G722" i="2"/>
  <c r="H722" i="2"/>
  <c r="I722" i="2"/>
  <c r="J722" i="2"/>
  <c r="K722" i="2"/>
  <c r="D724" i="2"/>
  <c r="E724" i="2"/>
  <c r="F724" i="2"/>
  <c r="G724" i="2"/>
  <c r="H724" i="2"/>
  <c r="I724" i="2"/>
  <c r="J724" i="2"/>
  <c r="K724" i="2"/>
  <c r="D726" i="2"/>
  <c r="E726" i="2"/>
  <c r="F726" i="2"/>
  <c r="G726" i="2"/>
  <c r="H726" i="2"/>
  <c r="I726" i="2"/>
  <c r="J726" i="2"/>
  <c r="K726" i="2"/>
  <c r="D728" i="2"/>
  <c r="D729" i="2" s="1"/>
  <c r="E728" i="2"/>
  <c r="E729" i="2" s="1"/>
  <c r="F728" i="2"/>
  <c r="F729" i="2" s="1"/>
  <c r="G728" i="2"/>
  <c r="G729" i="2" s="1"/>
  <c r="H728" i="2"/>
  <c r="H729" i="2" s="1"/>
  <c r="I728" i="2"/>
  <c r="I729" i="2" s="1"/>
  <c r="J728" i="2"/>
  <c r="J729" i="2" s="1"/>
  <c r="K728" i="2"/>
  <c r="C728" i="2"/>
  <c r="C729" i="2" s="1"/>
  <c r="B728" i="2"/>
  <c r="B729" i="2" s="1"/>
  <c r="C726" i="2"/>
  <c r="B726" i="2"/>
  <c r="C724" i="2"/>
  <c r="B724" i="2"/>
  <c r="C722" i="2"/>
  <c r="B722" i="2"/>
  <c r="C721" i="2"/>
  <c r="B721" i="2"/>
  <c r="C720" i="2"/>
  <c r="B720" i="2"/>
  <c r="C719" i="2"/>
  <c r="B719" i="2"/>
  <c r="C718" i="2"/>
  <c r="B718" i="2"/>
  <c r="C717" i="2"/>
  <c r="B717" i="2"/>
  <c r="C716" i="2"/>
  <c r="B716" i="2"/>
  <c r="C715" i="2"/>
  <c r="B715" i="2"/>
  <c r="C714" i="2"/>
  <c r="B714" i="2"/>
  <c r="C713" i="2"/>
  <c r="B713" i="2"/>
  <c r="C712" i="2"/>
  <c r="B712" i="2"/>
  <c r="C711" i="2"/>
  <c r="B711" i="2"/>
  <c r="D671" i="2"/>
  <c r="E671" i="2"/>
  <c r="F671" i="2"/>
  <c r="G671" i="2"/>
  <c r="H671" i="2"/>
  <c r="I671" i="2"/>
  <c r="J671" i="2"/>
  <c r="K671" i="2"/>
  <c r="D672" i="2"/>
  <c r="E672" i="2"/>
  <c r="F672" i="2"/>
  <c r="G672" i="2"/>
  <c r="H672" i="2"/>
  <c r="I672" i="2"/>
  <c r="J672" i="2"/>
  <c r="K672" i="2"/>
  <c r="D673" i="2"/>
  <c r="E673" i="2"/>
  <c r="F673" i="2"/>
  <c r="G673" i="2"/>
  <c r="H673" i="2"/>
  <c r="I673" i="2"/>
  <c r="J673" i="2"/>
  <c r="K673" i="2"/>
  <c r="D674" i="2"/>
  <c r="E674" i="2"/>
  <c r="F674" i="2"/>
  <c r="G674" i="2"/>
  <c r="H674" i="2"/>
  <c r="I674" i="2"/>
  <c r="J674" i="2"/>
  <c r="K674" i="2"/>
  <c r="D675" i="2"/>
  <c r="E675" i="2"/>
  <c r="F675" i="2"/>
  <c r="G675" i="2"/>
  <c r="H675" i="2"/>
  <c r="I675" i="2"/>
  <c r="J675" i="2"/>
  <c r="K675" i="2"/>
  <c r="D676" i="2"/>
  <c r="E676" i="2"/>
  <c r="F676" i="2"/>
  <c r="G676" i="2"/>
  <c r="H676" i="2"/>
  <c r="I676" i="2"/>
  <c r="J676" i="2"/>
  <c r="K676" i="2"/>
  <c r="D677" i="2"/>
  <c r="E677" i="2"/>
  <c r="F677" i="2"/>
  <c r="G677" i="2"/>
  <c r="H677" i="2"/>
  <c r="I677" i="2"/>
  <c r="J677" i="2"/>
  <c r="K677" i="2"/>
  <c r="D678" i="2"/>
  <c r="E678" i="2"/>
  <c r="F678" i="2"/>
  <c r="G678" i="2"/>
  <c r="H678" i="2"/>
  <c r="I678" i="2"/>
  <c r="J678" i="2"/>
  <c r="K678" i="2"/>
  <c r="D679" i="2"/>
  <c r="E679" i="2"/>
  <c r="F679" i="2"/>
  <c r="G679" i="2"/>
  <c r="H679" i="2"/>
  <c r="I679" i="2"/>
  <c r="J679" i="2"/>
  <c r="K679" i="2"/>
  <c r="D680" i="2"/>
  <c r="E680" i="2"/>
  <c r="F680" i="2"/>
  <c r="G680" i="2"/>
  <c r="H680" i="2"/>
  <c r="I680" i="2"/>
  <c r="J680" i="2"/>
  <c r="K680" i="2"/>
  <c r="D681" i="2"/>
  <c r="E681" i="2"/>
  <c r="F681" i="2"/>
  <c r="G681" i="2"/>
  <c r="H681" i="2"/>
  <c r="I681" i="2"/>
  <c r="J681" i="2"/>
  <c r="K681" i="2"/>
  <c r="D682" i="2"/>
  <c r="E682" i="2"/>
  <c r="F682" i="2"/>
  <c r="G682" i="2"/>
  <c r="H682" i="2"/>
  <c r="I682" i="2"/>
  <c r="J682" i="2"/>
  <c r="K682" i="2"/>
  <c r="D684" i="2"/>
  <c r="E684" i="2"/>
  <c r="F684" i="2"/>
  <c r="G684" i="2"/>
  <c r="H684" i="2"/>
  <c r="I684" i="2"/>
  <c r="J684" i="2"/>
  <c r="K684" i="2"/>
  <c r="D686" i="2"/>
  <c r="E686" i="2"/>
  <c r="F686" i="2"/>
  <c r="G686" i="2"/>
  <c r="H686" i="2"/>
  <c r="I686" i="2"/>
  <c r="J686" i="2"/>
  <c r="K686" i="2"/>
  <c r="D688" i="2"/>
  <c r="D689" i="2" s="1"/>
  <c r="E688" i="2"/>
  <c r="E689" i="2" s="1"/>
  <c r="F688" i="2"/>
  <c r="F689" i="2" s="1"/>
  <c r="G688" i="2"/>
  <c r="G689" i="2" s="1"/>
  <c r="H688" i="2"/>
  <c r="H689" i="2" s="1"/>
  <c r="I688" i="2"/>
  <c r="I689" i="2" s="1"/>
  <c r="J688" i="2"/>
  <c r="J689" i="2" s="1"/>
  <c r="K688" i="2"/>
  <c r="C688" i="2"/>
  <c r="C689" i="2" s="1"/>
  <c r="B689" i="2"/>
  <c r="C686" i="2"/>
  <c r="C684" i="2"/>
  <c r="C682" i="2"/>
  <c r="B682" i="2"/>
  <c r="C681" i="2"/>
  <c r="B681" i="2"/>
  <c r="C680" i="2"/>
  <c r="B680" i="2"/>
  <c r="C679" i="2"/>
  <c r="B679" i="2"/>
  <c r="C678" i="2"/>
  <c r="B678" i="2"/>
  <c r="C677" i="2"/>
  <c r="B677" i="2"/>
  <c r="C676" i="2"/>
  <c r="B676" i="2"/>
  <c r="C675" i="2"/>
  <c r="B675" i="2"/>
  <c r="C674" i="2"/>
  <c r="B674" i="2"/>
  <c r="C673" i="2"/>
  <c r="B673" i="2"/>
  <c r="C672" i="2"/>
  <c r="B672" i="2"/>
  <c r="C671" i="2"/>
  <c r="B671" i="2"/>
  <c r="D629" i="2"/>
  <c r="E629" i="2"/>
  <c r="F629" i="2"/>
  <c r="G629" i="2"/>
  <c r="H629" i="2"/>
  <c r="I629" i="2"/>
  <c r="J629" i="2"/>
  <c r="K629" i="2"/>
  <c r="D630" i="2"/>
  <c r="E630" i="2"/>
  <c r="F630" i="2"/>
  <c r="G630" i="2"/>
  <c r="H630" i="2"/>
  <c r="I630" i="2"/>
  <c r="J630" i="2"/>
  <c r="K630" i="2"/>
  <c r="D631" i="2"/>
  <c r="E631" i="2"/>
  <c r="F631" i="2"/>
  <c r="G631" i="2"/>
  <c r="H631" i="2"/>
  <c r="I631" i="2"/>
  <c r="J631" i="2"/>
  <c r="K631" i="2"/>
  <c r="D639" i="2"/>
  <c r="E639" i="2"/>
  <c r="F639" i="2"/>
  <c r="G639" i="2"/>
  <c r="H639" i="2"/>
  <c r="I639" i="2"/>
  <c r="J639" i="2"/>
  <c r="K639" i="2"/>
  <c r="D640" i="2"/>
  <c r="E640" i="2"/>
  <c r="F640" i="2"/>
  <c r="G640" i="2"/>
  <c r="H640" i="2"/>
  <c r="I640" i="2"/>
  <c r="J640" i="2"/>
  <c r="K640" i="2"/>
  <c r="D641" i="2"/>
  <c r="E641" i="2"/>
  <c r="F641" i="2"/>
  <c r="G641" i="2"/>
  <c r="H641" i="2"/>
  <c r="I641" i="2"/>
  <c r="J641" i="2"/>
  <c r="K641" i="2"/>
  <c r="D619" i="2"/>
  <c r="E619" i="2"/>
  <c r="F619" i="2"/>
  <c r="G619" i="2"/>
  <c r="H619" i="2"/>
  <c r="I619" i="2"/>
  <c r="J619" i="2"/>
  <c r="K619" i="2"/>
  <c r="D620" i="2"/>
  <c r="E620" i="2"/>
  <c r="F620" i="2"/>
  <c r="G620" i="2"/>
  <c r="H620" i="2"/>
  <c r="I620" i="2"/>
  <c r="J620" i="2"/>
  <c r="K620" i="2"/>
  <c r="D621" i="2"/>
  <c r="E621" i="2"/>
  <c r="F621" i="2"/>
  <c r="G621" i="2"/>
  <c r="H621" i="2"/>
  <c r="I621" i="2"/>
  <c r="J621" i="2"/>
  <c r="K621" i="2"/>
  <c r="D194" i="2"/>
  <c r="E194" i="2"/>
  <c r="F194" i="2"/>
  <c r="G194" i="2"/>
  <c r="H194" i="2"/>
  <c r="I194" i="2"/>
  <c r="J194" i="2"/>
  <c r="K194" i="2"/>
  <c r="O45" i="2"/>
  <c r="M45" i="2"/>
  <c r="L45" i="2"/>
  <c r="O44" i="2"/>
  <c r="N44" i="2"/>
  <c r="M44" i="2"/>
  <c r="L44" i="2"/>
  <c r="O43" i="2"/>
  <c r="N43" i="2"/>
  <c r="M43" i="2"/>
  <c r="L43" i="2"/>
  <c r="O42" i="2"/>
  <c r="N42" i="2"/>
  <c r="M42" i="2"/>
  <c r="L42" i="2"/>
  <c r="O41" i="2"/>
  <c r="N41" i="2"/>
  <c r="M41" i="2"/>
  <c r="L41" i="2"/>
  <c r="O40" i="2"/>
  <c r="N40" i="2"/>
  <c r="M40" i="2"/>
  <c r="L40" i="2"/>
  <c r="O39" i="2"/>
  <c r="N39" i="2"/>
  <c r="M39" i="2"/>
  <c r="O38" i="2"/>
  <c r="N38" i="2"/>
  <c r="M38" i="2"/>
  <c r="L38" i="2"/>
  <c r="O37" i="2"/>
  <c r="N37" i="2"/>
  <c r="M37" i="2"/>
  <c r="L37" i="2"/>
  <c r="O36" i="2"/>
  <c r="N36" i="2"/>
  <c r="M36" i="2"/>
  <c r="L36" i="2"/>
  <c r="O35" i="2"/>
  <c r="N35" i="2"/>
  <c r="M35" i="2"/>
  <c r="L35" i="2"/>
  <c r="O34" i="2"/>
  <c r="N34" i="2"/>
  <c r="M34" i="2"/>
  <c r="L34" i="2"/>
  <c r="O33" i="2"/>
  <c r="N33" i="2"/>
  <c r="M33" i="2"/>
  <c r="L33" i="2"/>
  <c r="O32" i="2"/>
  <c r="N32" i="2"/>
  <c r="M32" i="2"/>
  <c r="L32" i="2"/>
  <c r="O31" i="2"/>
  <c r="N31" i="2"/>
  <c r="M31" i="2"/>
  <c r="L31" i="2"/>
  <c r="O18" i="2"/>
  <c r="N18" i="2"/>
  <c r="M18" i="2"/>
  <c r="L18" i="2"/>
  <c r="O17" i="2"/>
  <c r="N17" i="2"/>
  <c r="M17" i="2"/>
  <c r="L17" i="2"/>
  <c r="O16" i="2"/>
  <c r="N16" i="2"/>
  <c r="M16" i="2"/>
  <c r="L16" i="2"/>
  <c r="O15" i="2"/>
  <c r="N15" i="2"/>
  <c r="M15" i="2"/>
  <c r="L15" i="2"/>
  <c r="O14" i="2"/>
  <c r="M14" i="2"/>
  <c r="L14" i="2"/>
  <c r="O13" i="2"/>
  <c r="N13" i="2"/>
  <c r="M13" i="2"/>
  <c r="L13" i="2"/>
  <c r="O12" i="2"/>
  <c r="N12" i="2"/>
  <c r="M12" i="2"/>
  <c r="L12" i="2"/>
  <c r="O11" i="2"/>
  <c r="N11" i="2"/>
  <c r="M11" i="2"/>
  <c r="L11" i="2"/>
  <c r="O10" i="2"/>
  <c r="N10" i="2"/>
  <c r="M10" i="2"/>
  <c r="L10" i="2"/>
  <c r="O9" i="2"/>
  <c r="N9" i="2"/>
  <c r="M9" i="2"/>
  <c r="L9" i="2"/>
  <c r="O8" i="2"/>
  <c r="N8" i="2"/>
  <c r="M8" i="2"/>
  <c r="L8" i="2"/>
  <c r="O7" i="2"/>
  <c r="N7" i="2"/>
  <c r="M7" i="2"/>
  <c r="L7" i="2"/>
  <c r="O6" i="2"/>
  <c r="N6" i="2"/>
  <c r="M6" i="2"/>
  <c r="L6" i="2"/>
  <c r="O5" i="2"/>
  <c r="N5" i="2"/>
  <c r="M5" i="2"/>
  <c r="L5" i="2"/>
  <c r="O4" i="2"/>
  <c r="M4" i="2"/>
  <c r="D20" i="2"/>
  <c r="E20" i="2"/>
  <c r="F20" i="2"/>
  <c r="G20" i="2"/>
  <c r="H20" i="2"/>
  <c r="I20" i="2"/>
  <c r="J20" i="2"/>
  <c r="K20" i="2"/>
  <c r="D21" i="2"/>
  <c r="E21" i="2"/>
  <c r="F21" i="2"/>
  <c r="G21" i="2"/>
  <c r="H21" i="2"/>
  <c r="I21" i="2"/>
  <c r="J21" i="2"/>
  <c r="K21" i="2"/>
  <c r="D22" i="2"/>
  <c r="E22" i="2"/>
  <c r="F22" i="2"/>
  <c r="G22" i="2"/>
  <c r="H22" i="2"/>
  <c r="I22" i="2"/>
  <c r="J22" i="2"/>
  <c r="K22" i="2"/>
  <c r="D23" i="2"/>
  <c r="E23" i="2"/>
  <c r="F23" i="2"/>
  <c r="G23" i="2"/>
  <c r="H23" i="2"/>
  <c r="I23" i="2"/>
  <c r="J23" i="2"/>
  <c r="K23" i="2"/>
  <c r="D24" i="2"/>
  <c r="E24" i="2"/>
  <c r="F24" i="2"/>
  <c r="G24" i="2"/>
  <c r="H24" i="2"/>
  <c r="I24" i="2"/>
  <c r="J24" i="2"/>
  <c r="K24" i="2"/>
  <c r="D25" i="2"/>
  <c r="E25" i="2"/>
  <c r="F25" i="2"/>
  <c r="G25" i="2"/>
  <c r="H25" i="2"/>
  <c r="I25" i="2"/>
  <c r="J25" i="2"/>
  <c r="K25" i="2"/>
  <c r="K581" i="2"/>
  <c r="J581" i="2"/>
  <c r="I581" i="2"/>
  <c r="H581" i="2"/>
  <c r="G581" i="2"/>
  <c r="F581" i="2"/>
  <c r="E581" i="2"/>
  <c r="D581" i="2"/>
  <c r="C581" i="2"/>
  <c r="B581" i="2"/>
  <c r="P567" i="2"/>
  <c r="O567" i="2"/>
  <c r="N567" i="2"/>
  <c r="L567" i="2"/>
  <c r="P566" i="2"/>
  <c r="N566" i="2"/>
  <c r="M566" i="2"/>
  <c r="L566" i="2"/>
  <c r="P431" i="2"/>
  <c r="O431" i="2"/>
  <c r="N431" i="2"/>
  <c r="L431" i="2"/>
  <c r="P430" i="2"/>
  <c r="N430" i="2"/>
  <c r="M430" i="2"/>
  <c r="L430" i="2"/>
  <c r="K431" i="2"/>
  <c r="J431" i="2"/>
  <c r="I431" i="2"/>
  <c r="H431" i="2"/>
  <c r="G431" i="2"/>
  <c r="F431" i="2"/>
  <c r="E431" i="2"/>
  <c r="D431" i="2"/>
  <c r="C431" i="2"/>
  <c r="B431" i="2"/>
  <c r="P840" i="2"/>
  <c r="O840" i="2"/>
  <c r="N840" i="2"/>
  <c r="L840" i="2"/>
  <c r="K840" i="2"/>
  <c r="J840" i="2"/>
  <c r="I840" i="2"/>
  <c r="H840" i="2"/>
  <c r="G840" i="2"/>
  <c r="F840" i="2"/>
  <c r="E840" i="2"/>
  <c r="D840" i="2"/>
  <c r="C840" i="2"/>
  <c r="B840" i="2"/>
  <c r="P839" i="2"/>
  <c r="N839" i="2"/>
  <c r="M839" i="2"/>
  <c r="L839" i="2"/>
  <c r="B839" i="2"/>
  <c r="P808" i="2"/>
  <c r="O808" i="2"/>
  <c r="N808" i="2"/>
  <c r="L808" i="2"/>
  <c r="K808" i="2"/>
  <c r="J808" i="2"/>
  <c r="I808" i="2"/>
  <c r="H808" i="2"/>
  <c r="G808" i="2"/>
  <c r="F808" i="2"/>
  <c r="E808" i="2"/>
  <c r="D808" i="2"/>
  <c r="C808" i="2"/>
  <c r="B808" i="2"/>
  <c r="P807" i="2"/>
  <c r="N807" i="2"/>
  <c r="M807" i="2"/>
  <c r="L807" i="2"/>
  <c r="B807" i="2"/>
  <c r="P776" i="2"/>
  <c r="O776" i="2"/>
  <c r="N776" i="2"/>
  <c r="L776" i="2"/>
  <c r="K776" i="2"/>
  <c r="J776" i="2"/>
  <c r="I776" i="2"/>
  <c r="H776" i="2"/>
  <c r="G776" i="2"/>
  <c r="F776" i="2"/>
  <c r="E776" i="2"/>
  <c r="D776" i="2"/>
  <c r="C776" i="2"/>
  <c r="B776" i="2"/>
  <c r="P775" i="2"/>
  <c r="N775" i="2"/>
  <c r="M775" i="2"/>
  <c r="L775" i="2"/>
  <c r="B775" i="2"/>
  <c r="P696" i="2"/>
  <c r="O696" i="2"/>
  <c r="N696" i="2"/>
  <c r="L696" i="2"/>
  <c r="K696" i="2"/>
  <c r="J696" i="2"/>
  <c r="I696" i="2"/>
  <c r="H696" i="2"/>
  <c r="G696" i="2"/>
  <c r="F696" i="2"/>
  <c r="E696" i="2"/>
  <c r="D696" i="2"/>
  <c r="C696" i="2"/>
  <c r="B696" i="2"/>
  <c r="P695" i="2"/>
  <c r="N695" i="2"/>
  <c r="M695" i="2"/>
  <c r="L695" i="2"/>
  <c r="B695" i="2"/>
  <c r="P736" i="2"/>
  <c r="O736" i="2"/>
  <c r="N736" i="2"/>
  <c r="L736" i="2"/>
  <c r="K736" i="2"/>
  <c r="J736" i="2"/>
  <c r="I736" i="2"/>
  <c r="H736" i="2"/>
  <c r="G736" i="2"/>
  <c r="F736" i="2"/>
  <c r="E736" i="2"/>
  <c r="D736" i="2"/>
  <c r="C736" i="2"/>
  <c r="B736" i="2"/>
  <c r="P735" i="2"/>
  <c r="N735" i="2"/>
  <c r="M735" i="2"/>
  <c r="L735" i="2"/>
  <c r="B735" i="2"/>
  <c r="P656" i="2"/>
  <c r="O656" i="2"/>
  <c r="N656" i="2"/>
  <c r="L656" i="2"/>
  <c r="K656" i="2"/>
  <c r="J656" i="2"/>
  <c r="I656" i="2"/>
  <c r="H656" i="2"/>
  <c r="G656" i="2"/>
  <c r="F656" i="2"/>
  <c r="E656" i="2"/>
  <c r="D656" i="2"/>
  <c r="C656" i="2"/>
  <c r="B656" i="2"/>
  <c r="P655" i="2"/>
  <c r="N655" i="2"/>
  <c r="M655" i="2"/>
  <c r="L655" i="2"/>
  <c r="B655" i="2"/>
  <c r="P646" i="2"/>
  <c r="O646" i="2"/>
  <c r="N646" i="2"/>
  <c r="L646" i="2"/>
  <c r="K646" i="2"/>
  <c r="J646" i="2"/>
  <c r="I646" i="2"/>
  <c r="H646" i="2"/>
  <c r="G646" i="2"/>
  <c r="F646" i="2"/>
  <c r="E646" i="2"/>
  <c r="D646" i="2"/>
  <c r="C646" i="2"/>
  <c r="B646" i="2"/>
  <c r="P645" i="2"/>
  <c r="N645" i="2"/>
  <c r="M645" i="2"/>
  <c r="L645" i="2"/>
  <c r="B645" i="2"/>
  <c r="P613" i="2"/>
  <c r="O613" i="2"/>
  <c r="N613" i="2"/>
  <c r="L613" i="2"/>
  <c r="K613" i="2"/>
  <c r="J613" i="2"/>
  <c r="I613" i="2"/>
  <c r="H613" i="2"/>
  <c r="G613" i="2"/>
  <c r="F613" i="2"/>
  <c r="E613" i="2"/>
  <c r="D613" i="2"/>
  <c r="C613" i="2"/>
  <c r="B613" i="2"/>
  <c r="P612" i="2"/>
  <c r="N612" i="2"/>
  <c r="M612" i="2"/>
  <c r="L612" i="2"/>
  <c r="B612" i="2"/>
  <c r="P595" i="2"/>
  <c r="O595" i="2"/>
  <c r="N595" i="2"/>
  <c r="L595" i="2"/>
  <c r="K595" i="2"/>
  <c r="J595" i="2"/>
  <c r="I595" i="2"/>
  <c r="H595" i="2"/>
  <c r="G595" i="2"/>
  <c r="F595" i="2"/>
  <c r="E595" i="2"/>
  <c r="D595" i="2"/>
  <c r="C595" i="2"/>
  <c r="B595" i="2"/>
  <c r="P594" i="2"/>
  <c r="N594" i="2"/>
  <c r="M594" i="2"/>
  <c r="L594" i="2"/>
  <c r="B594" i="2"/>
  <c r="P550" i="2"/>
  <c r="O550" i="2"/>
  <c r="N550" i="2"/>
  <c r="L550" i="2"/>
  <c r="K550" i="2"/>
  <c r="J550" i="2"/>
  <c r="I550" i="2"/>
  <c r="H550" i="2"/>
  <c r="G550" i="2"/>
  <c r="F550" i="2"/>
  <c r="E550" i="2"/>
  <c r="D550" i="2"/>
  <c r="C550" i="2"/>
  <c r="B550" i="2"/>
  <c r="P549" i="2"/>
  <c r="N549" i="2"/>
  <c r="M549" i="2"/>
  <c r="L549" i="2"/>
  <c r="B549" i="2"/>
  <c r="P478" i="2"/>
  <c r="O478" i="2"/>
  <c r="N478" i="2"/>
  <c r="L478" i="2"/>
  <c r="K478" i="2"/>
  <c r="J478" i="2"/>
  <c r="I478" i="2"/>
  <c r="H478" i="2"/>
  <c r="G478" i="2"/>
  <c r="F478" i="2"/>
  <c r="E478" i="2"/>
  <c r="D478" i="2"/>
  <c r="C478" i="2"/>
  <c r="B478" i="2"/>
  <c r="P477" i="2"/>
  <c r="N477" i="2"/>
  <c r="M477" i="2"/>
  <c r="L477" i="2"/>
  <c r="B477" i="2"/>
  <c r="P457" i="2"/>
  <c r="O457" i="2"/>
  <c r="N457" i="2"/>
  <c r="L457" i="2"/>
  <c r="K457" i="2"/>
  <c r="J457" i="2"/>
  <c r="I457" i="2"/>
  <c r="H457" i="2"/>
  <c r="G457" i="2"/>
  <c r="F457" i="2"/>
  <c r="E457" i="2"/>
  <c r="D457" i="2"/>
  <c r="C457" i="2"/>
  <c r="B457" i="2"/>
  <c r="P456" i="2"/>
  <c r="N456" i="2"/>
  <c r="M456" i="2"/>
  <c r="L456" i="2"/>
  <c r="B456" i="2"/>
  <c r="P397" i="2"/>
  <c r="O397" i="2"/>
  <c r="N397" i="2"/>
  <c r="L397" i="2"/>
  <c r="K397" i="2"/>
  <c r="J397" i="2"/>
  <c r="I397" i="2"/>
  <c r="H397" i="2"/>
  <c r="G397" i="2"/>
  <c r="F397" i="2"/>
  <c r="E397" i="2"/>
  <c r="D397" i="2"/>
  <c r="C397" i="2"/>
  <c r="B397" i="2"/>
  <c r="P396" i="2"/>
  <c r="N396" i="2"/>
  <c r="M396" i="2"/>
  <c r="L396" i="2"/>
  <c r="B396" i="2"/>
  <c r="P369" i="2"/>
  <c r="O369" i="2"/>
  <c r="N369" i="2"/>
  <c r="L369" i="2"/>
  <c r="K369" i="2"/>
  <c r="J369" i="2"/>
  <c r="I369" i="2"/>
  <c r="H369" i="2"/>
  <c r="G369" i="2"/>
  <c r="F369" i="2"/>
  <c r="E369" i="2"/>
  <c r="D369" i="2"/>
  <c r="C369" i="2"/>
  <c r="B369" i="2"/>
  <c r="P368" i="2"/>
  <c r="N368" i="2"/>
  <c r="M368" i="2"/>
  <c r="L368" i="2"/>
  <c r="B368" i="2"/>
  <c r="P341" i="2"/>
  <c r="O341" i="2"/>
  <c r="N341" i="2"/>
  <c r="L341" i="2"/>
  <c r="K341" i="2"/>
  <c r="J341" i="2"/>
  <c r="I341" i="2"/>
  <c r="H341" i="2"/>
  <c r="G341" i="2"/>
  <c r="F341" i="2"/>
  <c r="E341" i="2"/>
  <c r="D341" i="2"/>
  <c r="C341" i="2"/>
  <c r="B341" i="2"/>
  <c r="P340" i="2"/>
  <c r="N340" i="2"/>
  <c r="M340" i="2"/>
  <c r="L340" i="2"/>
  <c r="B340" i="2"/>
  <c r="P311" i="2"/>
  <c r="O311" i="2"/>
  <c r="N311" i="2"/>
  <c r="L311" i="2"/>
  <c r="K311" i="2"/>
  <c r="J311" i="2"/>
  <c r="I311" i="2"/>
  <c r="H311" i="2"/>
  <c r="G311" i="2"/>
  <c r="F311" i="2"/>
  <c r="E311" i="2"/>
  <c r="D311" i="2"/>
  <c r="C311" i="2"/>
  <c r="B311" i="2"/>
  <c r="P310" i="2"/>
  <c r="N310" i="2"/>
  <c r="M310" i="2"/>
  <c r="L310" i="2"/>
  <c r="B310" i="2"/>
  <c r="P282" i="2"/>
  <c r="O282" i="2"/>
  <c r="N282" i="2"/>
  <c r="L282" i="2"/>
  <c r="K282" i="2"/>
  <c r="J282" i="2"/>
  <c r="I282" i="2"/>
  <c r="H282" i="2"/>
  <c r="G282" i="2"/>
  <c r="F282" i="2"/>
  <c r="E282" i="2"/>
  <c r="D282" i="2"/>
  <c r="C282" i="2"/>
  <c r="B282" i="2"/>
  <c r="P281" i="2"/>
  <c r="N281" i="2"/>
  <c r="M281" i="2"/>
  <c r="L281" i="2"/>
  <c r="B281" i="2"/>
  <c r="P251" i="2"/>
  <c r="O251" i="2"/>
  <c r="N251" i="2"/>
  <c r="L251" i="2"/>
  <c r="K251" i="2"/>
  <c r="J251" i="2"/>
  <c r="I251" i="2"/>
  <c r="H251" i="2"/>
  <c r="G251" i="2"/>
  <c r="F251" i="2"/>
  <c r="E251" i="2"/>
  <c r="D251" i="2"/>
  <c r="C251" i="2"/>
  <c r="B251" i="2"/>
  <c r="P250" i="2"/>
  <c r="N250" i="2"/>
  <c r="M250" i="2"/>
  <c r="L250" i="2"/>
  <c r="B250" i="2"/>
  <c r="P220" i="2"/>
  <c r="O220" i="2"/>
  <c r="N220" i="2"/>
  <c r="L220" i="2"/>
  <c r="K220" i="2"/>
  <c r="J220" i="2"/>
  <c r="I220" i="2"/>
  <c r="H220" i="2"/>
  <c r="G220" i="2"/>
  <c r="F220" i="2"/>
  <c r="E220" i="2"/>
  <c r="D220" i="2"/>
  <c r="C220" i="2"/>
  <c r="B220" i="2"/>
  <c r="P219" i="2"/>
  <c r="N219" i="2"/>
  <c r="M219" i="2"/>
  <c r="L219" i="2"/>
  <c r="B219" i="2"/>
  <c r="P182" i="2"/>
  <c r="O182" i="2"/>
  <c r="N182" i="2"/>
  <c r="L182" i="2"/>
  <c r="K182" i="2"/>
  <c r="J182" i="2"/>
  <c r="I182" i="2"/>
  <c r="H182" i="2"/>
  <c r="G182" i="2"/>
  <c r="F182" i="2"/>
  <c r="E182" i="2"/>
  <c r="D182" i="2"/>
  <c r="C182" i="2"/>
  <c r="B182" i="2"/>
  <c r="P181" i="2"/>
  <c r="N181" i="2"/>
  <c r="M181" i="2"/>
  <c r="L181" i="2"/>
  <c r="B181" i="2"/>
  <c r="P140" i="2"/>
  <c r="O140" i="2"/>
  <c r="N140" i="2"/>
  <c r="L140" i="2"/>
  <c r="K140" i="2"/>
  <c r="J140" i="2"/>
  <c r="I140" i="2"/>
  <c r="H140" i="2"/>
  <c r="G140" i="2"/>
  <c r="F140" i="2"/>
  <c r="E140" i="2"/>
  <c r="D140" i="2"/>
  <c r="C140" i="2"/>
  <c r="B140" i="2"/>
  <c r="P139" i="2"/>
  <c r="N139" i="2"/>
  <c r="M139" i="2"/>
  <c r="L139" i="2"/>
  <c r="B139" i="2"/>
  <c r="P110" i="2"/>
  <c r="O110" i="2"/>
  <c r="N110" i="2"/>
  <c r="L110" i="2"/>
  <c r="K110" i="2"/>
  <c r="J110" i="2"/>
  <c r="I110" i="2"/>
  <c r="H110" i="2"/>
  <c r="G110" i="2"/>
  <c r="F110" i="2"/>
  <c r="E110" i="2"/>
  <c r="D110" i="2"/>
  <c r="C110" i="2"/>
  <c r="B110" i="2"/>
  <c r="P109" i="2"/>
  <c r="N109" i="2"/>
  <c r="M109" i="2"/>
  <c r="L109" i="2"/>
  <c r="B109" i="2"/>
  <c r="P80" i="2"/>
  <c r="O80" i="2"/>
  <c r="N80" i="2"/>
  <c r="L80" i="2"/>
  <c r="K80" i="2"/>
  <c r="J80" i="2"/>
  <c r="I80" i="2"/>
  <c r="H80" i="2"/>
  <c r="G80" i="2"/>
  <c r="F80" i="2"/>
  <c r="E80" i="2"/>
  <c r="D80" i="2"/>
  <c r="C80" i="2"/>
  <c r="B80" i="2"/>
  <c r="P79" i="2"/>
  <c r="N79" i="2"/>
  <c r="M79" i="2"/>
  <c r="L79" i="2"/>
  <c r="B79" i="2"/>
  <c r="P60" i="2"/>
  <c r="O60" i="2"/>
  <c r="N60" i="2"/>
  <c r="L60" i="2"/>
  <c r="K60" i="2"/>
  <c r="J60" i="2"/>
  <c r="I60" i="2"/>
  <c r="H60" i="2"/>
  <c r="G60" i="2"/>
  <c r="F60" i="2"/>
  <c r="E60" i="2"/>
  <c r="D60" i="2"/>
  <c r="C60" i="2"/>
  <c r="B60" i="2"/>
  <c r="P59" i="2"/>
  <c r="N59" i="2"/>
  <c r="M59" i="2"/>
  <c r="L59" i="2"/>
  <c r="B59" i="2"/>
  <c r="B28" i="2"/>
  <c r="P28" i="2"/>
  <c r="N28" i="2"/>
  <c r="M28" i="2"/>
  <c r="L28" i="2"/>
  <c r="P29" i="2"/>
  <c r="O29" i="2"/>
  <c r="N29" i="2"/>
  <c r="L29" i="2"/>
  <c r="K29" i="2"/>
  <c r="J29" i="2"/>
  <c r="I29" i="2"/>
  <c r="H29" i="2"/>
  <c r="G29" i="2"/>
  <c r="F29" i="2"/>
  <c r="E29" i="2"/>
  <c r="D29" i="2"/>
  <c r="C29" i="2"/>
  <c r="B29" i="2"/>
  <c r="O672" i="2" l="1"/>
  <c r="O724" i="2"/>
  <c r="F725" i="2"/>
  <c r="O797" i="2"/>
  <c r="H765" i="2"/>
  <c r="K729" i="2"/>
  <c r="N728" i="2"/>
  <c r="M728" i="2"/>
  <c r="M726" i="2"/>
  <c r="N726" i="2"/>
  <c r="B687" i="2"/>
  <c r="B685" i="2"/>
  <c r="O686" i="2"/>
  <c r="N686" i="2"/>
  <c r="N672" i="2"/>
  <c r="K689" i="2"/>
  <c r="O688" i="2"/>
  <c r="N688" i="2"/>
  <c r="O684" i="2"/>
  <c r="N684" i="2"/>
  <c r="M684" i="2"/>
  <c r="M713" i="2"/>
  <c r="E725" i="2"/>
  <c r="M757" i="2"/>
  <c r="N800" i="2"/>
  <c r="M826" i="2"/>
  <c r="M493" i="2"/>
  <c r="H725" i="2"/>
  <c r="D725" i="2"/>
  <c r="O798" i="2"/>
  <c r="N423" i="2"/>
  <c r="O802" i="2"/>
  <c r="D685" i="2"/>
  <c r="N620" i="2"/>
  <c r="M640" i="2"/>
  <c r="M23" i="2"/>
  <c r="I685" i="2"/>
  <c r="E638" i="2"/>
  <c r="D638" i="2"/>
  <c r="D628" i="2"/>
  <c r="G685" i="2"/>
  <c r="N759" i="2"/>
  <c r="N512" i="2"/>
  <c r="N495" i="2"/>
  <c r="B421" i="2"/>
  <c r="J765" i="2"/>
  <c r="M833" i="2"/>
  <c r="N828" i="2"/>
  <c r="N833" i="2"/>
  <c r="O834" i="2"/>
  <c r="O832" i="2"/>
  <c r="O831" i="2"/>
  <c r="O830" i="2"/>
  <c r="O829" i="2"/>
  <c r="O827" i="2"/>
  <c r="O826" i="2"/>
  <c r="O825" i="2"/>
  <c r="O824" i="2"/>
  <c r="M834" i="2"/>
  <c r="O833" i="2"/>
  <c r="O796" i="2"/>
  <c r="O794" i="2"/>
  <c r="O793" i="2"/>
  <c r="N798" i="2"/>
  <c r="O799" i="2"/>
  <c r="O795" i="2"/>
  <c r="O801" i="2"/>
  <c r="M798" i="2"/>
  <c r="O769" i="2"/>
  <c r="O766" i="2"/>
  <c r="O761" i="2"/>
  <c r="O760" i="2"/>
  <c r="K750" i="2"/>
  <c r="I765" i="2"/>
  <c r="G765" i="2"/>
  <c r="E765" i="2"/>
  <c r="C765" i="2"/>
  <c r="O764" i="2"/>
  <c r="O762" i="2"/>
  <c r="O758" i="2"/>
  <c r="O757" i="2"/>
  <c r="O756" i="2"/>
  <c r="O755" i="2"/>
  <c r="O754" i="2"/>
  <c r="O753" i="2"/>
  <c r="N768" i="2"/>
  <c r="M769" i="2"/>
  <c r="J725" i="2"/>
  <c r="I725" i="2"/>
  <c r="N713" i="2"/>
  <c r="O726" i="2"/>
  <c r="O722" i="2"/>
  <c r="O721" i="2"/>
  <c r="O720" i="2"/>
  <c r="O719" i="2"/>
  <c r="O718" i="2"/>
  <c r="O717" i="2"/>
  <c r="O716" i="2"/>
  <c r="N715" i="2"/>
  <c r="O714" i="2"/>
  <c r="O713" i="2"/>
  <c r="O711" i="2"/>
  <c r="M721" i="2"/>
  <c r="L726" i="2"/>
  <c r="E685" i="2"/>
  <c r="N679" i="2"/>
  <c r="O682" i="2"/>
  <c r="O681" i="2"/>
  <c r="O680" i="2"/>
  <c r="O678" i="2"/>
  <c r="O677" i="2"/>
  <c r="O676" i="2"/>
  <c r="O675" i="2"/>
  <c r="O674" i="2"/>
  <c r="O673" i="2"/>
  <c r="O671" i="2"/>
  <c r="M677" i="2"/>
  <c r="K638" i="2"/>
  <c r="I638" i="2"/>
  <c r="H638" i="2"/>
  <c r="G638" i="2"/>
  <c r="F638" i="2"/>
  <c r="E628" i="2"/>
  <c r="K628" i="2"/>
  <c r="I628" i="2"/>
  <c r="H628" i="2"/>
  <c r="G628" i="2"/>
  <c r="F628" i="2"/>
  <c r="E618" i="2"/>
  <c r="K618" i="2"/>
  <c r="I618" i="2"/>
  <c r="D618" i="2"/>
  <c r="H618" i="2"/>
  <c r="G618" i="2"/>
  <c r="F618" i="2"/>
  <c r="M513" i="2"/>
  <c r="M512" i="2"/>
  <c r="I489" i="2"/>
  <c r="N515" i="2"/>
  <c r="O422" i="2"/>
  <c r="C421" i="2"/>
  <c r="H421" i="2"/>
  <c r="G421" i="2"/>
  <c r="K416" i="2"/>
  <c r="N425" i="2"/>
  <c r="O423" i="2"/>
  <c r="O418" i="2"/>
  <c r="O424" i="2"/>
  <c r="M422" i="2"/>
  <c r="D421" i="2"/>
  <c r="M423" i="2"/>
  <c r="B416" i="2"/>
  <c r="C416" i="2"/>
  <c r="N274" i="2"/>
  <c r="K46" i="2"/>
  <c r="D19" i="2"/>
  <c r="N25" i="2"/>
  <c r="E687" i="2"/>
  <c r="C767" i="2"/>
  <c r="F765" i="2"/>
  <c r="K381" i="2"/>
  <c r="M20" i="2"/>
  <c r="L686" i="2"/>
  <c r="O304" i="2"/>
  <c r="O425" i="2"/>
  <c r="O679" i="2"/>
  <c r="O715" i="2"/>
  <c r="O751" i="2"/>
  <c r="O759" i="2"/>
  <c r="O792" i="2"/>
  <c r="O800" i="2"/>
  <c r="O828" i="2"/>
  <c r="M194" i="2"/>
  <c r="D687" i="2"/>
  <c r="E767" i="2"/>
  <c r="K96" i="2"/>
  <c r="M686" i="2"/>
  <c r="M496" i="2"/>
  <c r="M516" i="2"/>
  <c r="M621" i="2"/>
  <c r="M672" i="2"/>
  <c r="M680" i="2"/>
  <c r="M716" i="2"/>
  <c r="M752" i="2"/>
  <c r="M760" i="2"/>
  <c r="M793" i="2"/>
  <c r="M801" i="2"/>
  <c r="M829" i="2"/>
  <c r="N194" i="2"/>
  <c r="K670" i="2"/>
  <c r="D767" i="2"/>
  <c r="E421" i="2"/>
  <c r="K233" i="2"/>
  <c r="N496" i="2"/>
  <c r="N516" i="2"/>
  <c r="N621" i="2"/>
  <c r="N680" i="2"/>
  <c r="N716" i="2"/>
  <c r="N760" i="2"/>
  <c r="N793" i="2"/>
  <c r="N829" i="2"/>
  <c r="K790" i="2"/>
  <c r="K822" i="2"/>
  <c r="K510" i="2"/>
  <c r="K489" i="2"/>
  <c r="M417" i="2"/>
  <c r="I19" i="2"/>
  <c r="B670" i="2"/>
  <c r="I670" i="2"/>
  <c r="J790" i="2"/>
  <c r="J822" i="2"/>
  <c r="J510" i="2"/>
  <c r="J489" i="2"/>
  <c r="K324" i="2"/>
  <c r="L688" i="2"/>
  <c r="L764" i="2"/>
  <c r="M497" i="2"/>
  <c r="M517" i="2"/>
  <c r="M629" i="2"/>
  <c r="M673" i="2"/>
  <c r="M681" i="2"/>
  <c r="M717" i="2"/>
  <c r="M753" i="2"/>
  <c r="M761" i="2"/>
  <c r="M794" i="2"/>
  <c r="M802" i="2"/>
  <c r="M830" i="2"/>
  <c r="N417" i="2"/>
  <c r="J670" i="2"/>
  <c r="H19" i="2"/>
  <c r="H670" i="2"/>
  <c r="I790" i="2"/>
  <c r="I822" i="2"/>
  <c r="I510" i="2"/>
  <c r="M688" i="2"/>
  <c r="M764" i="2"/>
  <c r="N243" i="2"/>
  <c r="N334" i="2"/>
  <c r="N497" i="2"/>
  <c r="N517" i="2"/>
  <c r="N629" i="2"/>
  <c r="N673" i="2"/>
  <c r="N681" i="2"/>
  <c r="N717" i="2"/>
  <c r="N753" i="2"/>
  <c r="N761" i="2"/>
  <c r="N794" i="2"/>
  <c r="N802" i="2"/>
  <c r="N830" i="2"/>
  <c r="O417" i="2"/>
  <c r="G670" i="2"/>
  <c r="H750" i="2"/>
  <c r="H790" i="2"/>
  <c r="H822" i="2"/>
  <c r="H510" i="2"/>
  <c r="H489" i="2"/>
  <c r="N764" i="2"/>
  <c r="M418" i="2"/>
  <c r="J19" i="2"/>
  <c r="F19" i="2"/>
  <c r="F670" i="2"/>
  <c r="K710" i="2"/>
  <c r="G750" i="2"/>
  <c r="G790" i="2"/>
  <c r="G822" i="2"/>
  <c r="G510" i="2"/>
  <c r="G489" i="2"/>
  <c r="J421" i="2"/>
  <c r="M490" i="2"/>
  <c r="M498" i="2"/>
  <c r="M518" i="2"/>
  <c r="M630" i="2"/>
  <c r="M674" i="2"/>
  <c r="M682" i="2"/>
  <c r="M718" i="2"/>
  <c r="M754" i="2"/>
  <c r="M762" i="2"/>
  <c r="M795" i="2"/>
  <c r="M823" i="2"/>
  <c r="M831" i="2"/>
  <c r="N418" i="2"/>
  <c r="E19" i="2"/>
  <c r="E670" i="2"/>
  <c r="J727" i="2"/>
  <c r="F750" i="2"/>
  <c r="F790" i="2"/>
  <c r="F822" i="2"/>
  <c r="F510" i="2"/>
  <c r="F489" i="2"/>
  <c r="I421" i="2"/>
  <c r="K353" i="2"/>
  <c r="L766" i="2"/>
  <c r="N20" i="2"/>
  <c r="N490" i="2"/>
  <c r="N498" i="2"/>
  <c r="N518" i="2"/>
  <c r="N630" i="2"/>
  <c r="N674" i="2"/>
  <c r="N682" i="2"/>
  <c r="N718" i="2"/>
  <c r="N754" i="2"/>
  <c r="N762" i="2"/>
  <c r="N795" i="2"/>
  <c r="N823" i="2"/>
  <c r="N831" i="2"/>
  <c r="D670" i="2"/>
  <c r="I727" i="2"/>
  <c r="E750" i="2"/>
  <c r="E790" i="2"/>
  <c r="E822" i="2"/>
  <c r="E510" i="2"/>
  <c r="E489" i="2"/>
  <c r="M766" i="2"/>
  <c r="O823" i="2"/>
  <c r="K19" i="2"/>
  <c r="B727" i="2"/>
  <c r="H727" i="2"/>
  <c r="D750" i="2"/>
  <c r="D790" i="2"/>
  <c r="D822" i="2"/>
  <c r="D510" i="2"/>
  <c r="D489" i="2"/>
  <c r="N766" i="2"/>
  <c r="M21" i="2"/>
  <c r="M491" i="2"/>
  <c r="M511" i="2"/>
  <c r="M519" i="2"/>
  <c r="M631" i="2"/>
  <c r="M675" i="2"/>
  <c r="M711" i="2"/>
  <c r="M719" i="2"/>
  <c r="M755" i="2"/>
  <c r="M796" i="2"/>
  <c r="M824" i="2"/>
  <c r="M832" i="2"/>
  <c r="J618" i="2"/>
  <c r="J638" i="2"/>
  <c r="J628" i="2"/>
  <c r="C727" i="2"/>
  <c r="G725" i="2"/>
  <c r="G727" i="2"/>
  <c r="B790" i="2"/>
  <c r="B822" i="2"/>
  <c r="K421" i="2"/>
  <c r="N21" i="2"/>
  <c r="N491" i="2"/>
  <c r="N511" i="2"/>
  <c r="N519" i="2"/>
  <c r="N631" i="2"/>
  <c r="N675" i="2"/>
  <c r="N711" i="2"/>
  <c r="N719" i="2"/>
  <c r="N755" i="2"/>
  <c r="N796" i="2"/>
  <c r="N824" i="2"/>
  <c r="N832" i="2"/>
  <c r="B725" i="2"/>
  <c r="F727" i="2"/>
  <c r="C750" i="2"/>
  <c r="C790" i="2"/>
  <c r="C822" i="2"/>
  <c r="K202" i="2"/>
  <c r="L724" i="2"/>
  <c r="L768" i="2"/>
  <c r="E727" i="2"/>
  <c r="M724" i="2"/>
  <c r="M768" i="2"/>
  <c r="M22" i="2"/>
  <c r="M492" i="2"/>
  <c r="M639" i="2"/>
  <c r="M676" i="2"/>
  <c r="M712" i="2"/>
  <c r="M720" i="2"/>
  <c r="M756" i="2"/>
  <c r="M797" i="2"/>
  <c r="M825" i="2"/>
  <c r="D727" i="2"/>
  <c r="K264" i="2"/>
  <c r="N724" i="2"/>
  <c r="N22" i="2"/>
  <c r="N422" i="2"/>
  <c r="N492" i="2"/>
  <c r="N639" i="2"/>
  <c r="N676" i="2"/>
  <c r="N712" i="2"/>
  <c r="N720" i="2"/>
  <c r="N756" i="2"/>
  <c r="N797" i="2"/>
  <c r="N825" i="2"/>
  <c r="O768" i="2"/>
  <c r="O712" i="2"/>
  <c r="I710" i="2"/>
  <c r="N23" i="2"/>
  <c r="N493" i="2"/>
  <c r="N513" i="2"/>
  <c r="N640" i="2"/>
  <c r="N677" i="2"/>
  <c r="N721" i="2"/>
  <c r="N757" i="2"/>
  <c r="N769" i="2"/>
  <c r="N826" i="2"/>
  <c r="N834" i="2"/>
  <c r="K685" i="2"/>
  <c r="K687" i="2"/>
  <c r="H710" i="2"/>
  <c r="D416" i="2"/>
  <c r="J416" i="2"/>
  <c r="C687" i="2"/>
  <c r="J685" i="2"/>
  <c r="J687" i="2"/>
  <c r="G710" i="2"/>
  <c r="K767" i="2"/>
  <c r="E416" i="2"/>
  <c r="I416" i="2"/>
  <c r="M24" i="2"/>
  <c r="M424" i="2"/>
  <c r="M494" i="2"/>
  <c r="M514" i="2"/>
  <c r="M619" i="2"/>
  <c r="M641" i="2"/>
  <c r="M678" i="2"/>
  <c r="M714" i="2"/>
  <c r="M722" i="2"/>
  <c r="M758" i="2"/>
  <c r="M791" i="2"/>
  <c r="M799" i="2"/>
  <c r="M827" i="2"/>
  <c r="I687" i="2"/>
  <c r="F710" i="2"/>
  <c r="J750" i="2"/>
  <c r="H416" i="2"/>
  <c r="L684" i="2"/>
  <c r="L728" i="2"/>
  <c r="N24" i="2"/>
  <c r="N424" i="2"/>
  <c r="N494" i="2"/>
  <c r="N514" i="2"/>
  <c r="N619" i="2"/>
  <c r="N641" i="2"/>
  <c r="N678" i="2"/>
  <c r="N714" i="2"/>
  <c r="N722" i="2"/>
  <c r="N758" i="2"/>
  <c r="N791" i="2"/>
  <c r="N799" i="2"/>
  <c r="N827" i="2"/>
  <c r="H685" i="2"/>
  <c r="H687" i="2"/>
  <c r="E710" i="2"/>
  <c r="K765" i="2"/>
  <c r="I750" i="2"/>
  <c r="G416" i="2"/>
  <c r="K294" i="2"/>
  <c r="O791" i="2"/>
  <c r="J710" i="2"/>
  <c r="G19" i="2"/>
  <c r="G687" i="2"/>
  <c r="D710" i="2"/>
  <c r="H767" i="2"/>
  <c r="M25" i="2"/>
  <c r="M425" i="2"/>
  <c r="M495" i="2"/>
  <c r="M515" i="2"/>
  <c r="M620" i="2"/>
  <c r="M671" i="2"/>
  <c r="M679" i="2"/>
  <c r="M715" i="2"/>
  <c r="M751" i="2"/>
  <c r="M759" i="2"/>
  <c r="M792" i="2"/>
  <c r="M800" i="2"/>
  <c r="M828" i="2"/>
  <c r="F685" i="2"/>
  <c r="F687" i="2"/>
  <c r="C710" i="2"/>
  <c r="B767" i="2"/>
  <c r="G767" i="2"/>
  <c r="O728" i="2"/>
  <c r="N671" i="2"/>
  <c r="N751" i="2"/>
  <c r="J767" i="2"/>
  <c r="D765" i="2"/>
  <c r="I767" i="2"/>
  <c r="F767" i="2"/>
  <c r="B750" i="2"/>
  <c r="B765" i="2"/>
  <c r="K725" i="2"/>
  <c r="K727" i="2"/>
  <c r="B710" i="2"/>
  <c r="C725" i="2"/>
  <c r="C670" i="2"/>
  <c r="C685" i="2"/>
  <c r="M727" i="2" l="1"/>
  <c r="O727" i="2"/>
  <c r="N727" i="2"/>
  <c r="N725" i="2"/>
  <c r="M725" i="2"/>
  <c r="O725" i="2"/>
  <c r="M729" i="2"/>
  <c r="O729" i="2"/>
  <c r="N729" i="2"/>
  <c r="O685" i="2"/>
  <c r="N685" i="2"/>
  <c r="M685" i="2"/>
  <c r="N689" i="2"/>
  <c r="O689" i="2"/>
  <c r="M689" i="2"/>
  <c r="O687" i="2"/>
  <c r="N687" i="2"/>
  <c r="M687" i="2"/>
  <c r="O765" i="2"/>
  <c r="N765" i="2"/>
  <c r="M765" i="2"/>
  <c r="O767" i="2"/>
  <c r="N767" i="2"/>
  <c r="M767" i="2"/>
  <c r="G304" i="2" l="1"/>
  <c r="N304" i="2" s="1"/>
  <c r="F425" i="2" l="1"/>
  <c r="F424" i="2"/>
  <c r="F423" i="2"/>
  <c r="F422" i="2"/>
  <c r="F417" i="2"/>
  <c r="F416" i="2" l="1"/>
  <c r="F421" i="2"/>
  <c r="B390" i="2" l="1"/>
  <c r="O390" i="2" s="1"/>
  <c r="C390" i="2"/>
  <c r="D390" i="2"/>
  <c r="E390" i="2"/>
  <c r="F390" i="2"/>
  <c r="G390" i="2"/>
  <c r="N390" i="2" s="1"/>
  <c r="H390" i="2"/>
  <c r="I390" i="2"/>
  <c r="J390" i="2"/>
  <c r="M390" i="2" s="1"/>
  <c r="B362" i="2"/>
  <c r="O362" i="2" s="1"/>
  <c r="C362" i="2"/>
  <c r="D362" i="2"/>
  <c r="E362" i="2"/>
  <c r="F362" i="2"/>
  <c r="G362" i="2"/>
  <c r="N362" i="2" s="1"/>
  <c r="H362" i="2"/>
  <c r="I362" i="2"/>
  <c r="J362" i="2"/>
  <c r="M362" i="2" s="1"/>
  <c r="J52" i="2" l="1"/>
  <c r="M52" i="2" s="1"/>
  <c r="I52" i="2"/>
  <c r="H52" i="2"/>
  <c r="G52" i="2"/>
  <c r="N52" i="2" s="1"/>
  <c r="F52" i="2"/>
  <c r="E52" i="2"/>
  <c r="D52" i="2"/>
  <c r="C52" i="2"/>
  <c r="J51" i="2"/>
  <c r="M51" i="2" s="1"/>
  <c r="I51" i="2"/>
  <c r="H51" i="2"/>
  <c r="G51" i="2"/>
  <c r="N51" i="2" s="1"/>
  <c r="F51" i="2"/>
  <c r="E51" i="2"/>
  <c r="D51" i="2"/>
  <c r="C51" i="2"/>
  <c r="J50" i="2"/>
  <c r="M50" i="2" s="1"/>
  <c r="I50" i="2"/>
  <c r="H50" i="2"/>
  <c r="G50" i="2"/>
  <c r="N50" i="2" s="1"/>
  <c r="F50" i="2"/>
  <c r="E50" i="2"/>
  <c r="D50" i="2"/>
  <c r="C50" i="2"/>
  <c r="J49" i="2"/>
  <c r="M49" i="2" s="1"/>
  <c r="I49" i="2"/>
  <c r="H49" i="2"/>
  <c r="G49" i="2"/>
  <c r="N49" i="2" s="1"/>
  <c r="F49" i="2"/>
  <c r="E49" i="2"/>
  <c r="D49" i="2"/>
  <c r="C49" i="2"/>
  <c r="J48" i="2"/>
  <c r="M48" i="2" s="1"/>
  <c r="I48" i="2"/>
  <c r="H48" i="2"/>
  <c r="G48" i="2"/>
  <c r="N48" i="2" s="1"/>
  <c r="F48" i="2"/>
  <c r="E48" i="2"/>
  <c r="D48" i="2"/>
  <c r="C48" i="2"/>
  <c r="J47" i="2"/>
  <c r="M47" i="2" s="1"/>
  <c r="I47" i="2"/>
  <c r="H47" i="2"/>
  <c r="G47" i="2"/>
  <c r="N47" i="2" s="1"/>
  <c r="F47" i="2"/>
  <c r="E47" i="2"/>
  <c r="D47" i="2"/>
  <c r="C47" i="2"/>
  <c r="B52" i="2"/>
  <c r="O52" i="2" s="1"/>
  <c r="B51" i="2"/>
  <c r="O51" i="2" s="1"/>
  <c r="B50" i="2"/>
  <c r="O50" i="2" s="1"/>
  <c r="B49" i="2"/>
  <c r="O49" i="2" s="1"/>
  <c r="B48" i="2"/>
  <c r="O48" i="2" s="1"/>
  <c r="B47" i="2"/>
  <c r="O47" i="2" s="1"/>
  <c r="I46" i="2" l="1"/>
  <c r="F46" i="2"/>
  <c r="H46" i="2"/>
  <c r="E46" i="2"/>
  <c r="G46" i="2"/>
  <c r="C46" i="2"/>
  <c r="D46" i="2"/>
  <c r="B46" i="2"/>
  <c r="J46" i="2"/>
  <c r="J334" i="2" l="1"/>
  <c r="M334" i="2" s="1"/>
  <c r="I334" i="2"/>
  <c r="J304" i="2"/>
  <c r="M304" i="2" s="1"/>
  <c r="I304" i="2"/>
  <c r="H304" i="2"/>
  <c r="J275" i="2"/>
  <c r="M275" i="2" s="1"/>
  <c r="I275" i="2"/>
  <c r="H275" i="2"/>
  <c r="G275" i="2"/>
  <c r="N275" i="2" s="1"/>
  <c r="F275" i="2"/>
  <c r="E275" i="2"/>
  <c r="D275" i="2"/>
  <c r="C275" i="2"/>
  <c r="J274" i="2"/>
  <c r="M274" i="2" s="1"/>
  <c r="I274" i="2"/>
  <c r="H274" i="2"/>
  <c r="J273" i="2"/>
  <c r="M273" i="2" s="1"/>
  <c r="I273" i="2"/>
  <c r="H273" i="2"/>
  <c r="G273" i="2"/>
  <c r="N273" i="2" s="1"/>
  <c r="F273" i="2"/>
  <c r="E273" i="2"/>
  <c r="D273" i="2"/>
  <c r="C273" i="2"/>
  <c r="J272" i="2"/>
  <c r="M272" i="2" s="1"/>
  <c r="I272" i="2"/>
  <c r="H272" i="2"/>
  <c r="G272" i="2"/>
  <c r="N272" i="2" s="1"/>
  <c r="F272" i="2"/>
  <c r="E272" i="2"/>
  <c r="D272" i="2"/>
  <c r="C272" i="2"/>
  <c r="J271" i="2"/>
  <c r="M271" i="2" s="1"/>
  <c r="I271" i="2"/>
  <c r="H271" i="2"/>
  <c r="G271" i="2"/>
  <c r="N271" i="2" s="1"/>
  <c r="F271" i="2"/>
  <c r="E271" i="2"/>
  <c r="D271" i="2"/>
  <c r="C271" i="2"/>
  <c r="J270" i="2"/>
  <c r="M270" i="2" s="1"/>
  <c r="I270" i="2"/>
  <c r="H270" i="2"/>
  <c r="G270" i="2"/>
  <c r="N270" i="2" s="1"/>
  <c r="F270" i="2"/>
  <c r="E270" i="2"/>
  <c r="D270" i="2"/>
  <c r="C270" i="2"/>
  <c r="J269" i="2"/>
  <c r="M269" i="2" s="1"/>
  <c r="I269" i="2"/>
  <c r="H269" i="2"/>
  <c r="G269" i="2"/>
  <c r="N269" i="2" s="1"/>
  <c r="F269" i="2"/>
  <c r="E269" i="2"/>
  <c r="D269" i="2"/>
  <c r="C269" i="2"/>
  <c r="J268" i="2"/>
  <c r="M268" i="2" s="1"/>
  <c r="I268" i="2"/>
  <c r="H268" i="2"/>
  <c r="G268" i="2"/>
  <c r="N268" i="2" s="1"/>
  <c r="F268" i="2"/>
  <c r="E268" i="2"/>
  <c r="D268" i="2"/>
  <c r="C268" i="2"/>
  <c r="J267" i="2"/>
  <c r="M267" i="2" s="1"/>
  <c r="I267" i="2"/>
  <c r="H267" i="2"/>
  <c r="G267" i="2"/>
  <c r="N267" i="2" s="1"/>
  <c r="F267" i="2"/>
  <c r="E267" i="2"/>
  <c r="D267" i="2"/>
  <c r="C267" i="2"/>
  <c r="J266" i="2"/>
  <c r="M266" i="2" s="1"/>
  <c r="I266" i="2"/>
  <c r="H266" i="2"/>
  <c r="G266" i="2"/>
  <c r="N266" i="2" s="1"/>
  <c r="F266" i="2"/>
  <c r="E266" i="2"/>
  <c r="D266" i="2"/>
  <c r="C266" i="2"/>
  <c r="J265" i="2"/>
  <c r="M265" i="2" s="1"/>
  <c r="I265" i="2"/>
  <c r="H265" i="2"/>
  <c r="G265" i="2"/>
  <c r="N265" i="2" s="1"/>
  <c r="F265" i="2"/>
  <c r="E265" i="2"/>
  <c r="D265" i="2"/>
  <c r="C265" i="2"/>
  <c r="B275" i="2"/>
  <c r="O275" i="2" s="1"/>
  <c r="B273" i="2"/>
  <c r="O273" i="2" s="1"/>
  <c r="B272" i="2"/>
  <c r="O272" i="2" s="1"/>
  <c r="B271" i="2"/>
  <c r="O271" i="2" s="1"/>
  <c r="B270" i="2"/>
  <c r="O270" i="2" s="1"/>
  <c r="B269" i="2"/>
  <c r="O269" i="2" s="1"/>
  <c r="B268" i="2"/>
  <c r="O268" i="2" s="1"/>
  <c r="B267" i="2"/>
  <c r="O267" i="2" s="1"/>
  <c r="B266" i="2"/>
  <c r="O266" i="2" s="1"/>
  <c r="J244" i="2"/>
  <c r="M244" i="2" s="1"/>
  <c r="I244" i="2"/>
  <c r="H244" i="2"/>
  <c r="G244" i="2"/>
  <c r="N244" i="2" s="1"/>
  <c r="F244" i="2"/>
  <c r="E244" i="2"/>
  <c r="D244" i="2"/>
  <c r="C244" i="2"/>
  <c r="J243" i="2"/>
  <c r="M243" i="2" s="1"/>
  <c r="I243" i="2"/>
  <c r="H243" i="2"/>
  <c r="J242" i="2"/>
  <c r="M242" i="2" s="1"/>
  <c r="I242" i="2"/>
  <c r="H242" i="2"/>
  <c r="G242" i="2"/>
  <c r="N242" i="2" s="1"/>
  <c r="F242" i="2"/>
  <c r="E242" i="2"/>
  <c r="D242" i="2"/>
  <c r="C242" i="2"/>
  <c r="J241" i="2"/>
  <c r="M241" i="2" s="1"/>
  <c r="I241" i="2"/>
  <c r="H241" i="2"/>
  <c r="G241" i="2"/>
  <c r="N241" i="2" s="1"/>
  <c r="F241" i="2"/>
  <c r="E241" i="2"/>
  <c r="D241" i="2"/>
  <c r="C241" i="2"/>
  <c r="J240" i="2"/>
  <c r="M240" i="2" s="1"/>
  <c r="I240" i="2"/>
  <c r="H240" i="2"/>
  <c r="G240" i="2"/>
  <c r="N240" i="2" s="1"/>
  <c r="F240" i="2"/>
  <c r="E240" i="2"/>
  <c r="D240" i="2"/>
  <c r="C240" i="2"/>
  <c r="J239" i="2"/>
  <c r="M239" i="2" s="1"/>
  <c r="I239" i="2"/>
  <c r="H239" i="2"/>
  <c r="G239" i="2"/>
  <c r="N239" i="2" s="1"/>
  <c r="F239" i="2"/>
  <c r="E239" i="2"/>
  <c r="D239" i="2"/>
  <c r="C239" i="2"/>
  <c r="J238" i="2"/>
  <c r="M238" i="2" s="1"/>
  <c r="I238" i="2"/>
  <c r="H238" i="2"/>
  <c r="G238" i="2"/>
  <c r="N238" i="2" s="1"/>
  <c r="F238" i="2"/>
  <c r="E238" i="2"/>
  <c r="D238" i="2"/>
  <c r="C238" i="2"/>
  <c r="J237" i="2"/>
  <c r="M237" i="2" s="1"/>
  <c r="I237" i="2"/>
  <c r="H237" i="2"/>
  <c r="G237" i="2"/>
  <c r="N237" i="2" s="1"/>
  <c r="F237" i="2"/>
  <c r="E237" i="2"/>
  <c r="D237" i="2"/>
  <c r="C237" i="2"/>
  <c r="J236" i="2"/>
  <c r="M236" i="2" s="1"/>
  <c r="I236" i="2"/>
  <c r="H236" i="2"/>
  <c r="G236" i="2"/>
  <c r="N236" i="2" s="1"/>
  <c r="F236" i="2"/>
  <c r="E236" i="2"/>
  <c r="D236" i="2"/>
  <c r="C236" i="2"/>
  <c r="J235" i="2"/>
  <c r="M235" i="2" s="1"/>
  <c r="I235" i="2"/>
  <c r="H235" i="2"/>
  <c r="G235" i="2"/>
  <c r="N235" i="2" s="1"/>
  <c r="F235" i="2"/>
  <c r="E235" i="2"/>
  <c r="D235" i="2"/>
  <c r="C235" i="2"/>
  <c r="J234" i="2"/>
  <c r="M234" i="2" s="1"/>
  <c r="I234" i="2"/>
  <c r="H234" i="2"/>
  <c r="G234" i="2"/>
  <c r="N234" i="2" s="1"/>
  <c r="F234" i="2"/>
  <c r="E234" i="2"/>
  <c r="D234" i="2"/>
  <c r="C234" i="2"/>
  <c r="B244" i="2"/>
  <c r="O244" i="2" s="1"/>
  <c r="B242" i="2"/>
  <c r="O242" i="2" s="1"/>
  <c r="B241" i="2"/>
  <c r="O241" i="2" s="1"/>
  <c r="B240" i="2"/>
  <c r="O240" i="2" s="1"/>
  <c r="B239" i="2"/>
  <c r="O239" i="2" s="1"/>
  <c r="B238" i="2"/>
  <c r="O238" i="2" s="1"/>
  <c r="B237" i="2"/>
  <c r="O237" i="2" s="1"/>
  <c r="B236" i="2"/>
  <c r="O236" i="2" s="1"/>
  <c r="B235" i="2"/>
  <c r="O235" i="2" s="1"/>
  <c r="J567" i="2"/>
  <c r="I567" i="2"/>
  <c r="H567" i="2"/>
  <c r="G567" i="2"/>
  <c r="F567" i="2"/>
  <c r="E567" i="2"/>
  <c r="D567" i="2"/>
  <c r="C567" i="2"/>
  <c r="B567" i="2"/>
  <c r="H233" i="2" l="1"/>
  <c r="D233" i="2"/>
  <c r="C233" i="2"/>
  <c r="F233" i="2"/>
  <c r="G233" i="2"/>
  <c r="J233" i="2"/>
  <c r="E233" i="2"/>
  <c r="I233" i="2"/>
  <c r="C621" i="2" l="1"/>
  <c r="C620" i="2"/>
  <c r="C619" i="2"/>
  <c r="B621" i="2"/>
  <c r="O621" i="2" s="1"/>
  <c r="B620" i="2"/>
  <c r="O620" i="2" s="1"/>
  <c r="B619" i="2"/>
  <c r="O619" i="2" s="1"/>
  <c r="C618" i="2" l="1"/>
  <c r="C641" i="2"/>
  <c r="C640" i="2"/>
  <c r="C639" i="2"/>
  <c r="B641" i="2"/>
  <c r="O641" i="2" s="1"/>
  <c r="B640" i="2"/>
  <c r="O640" i="2" s="1"/>
  <c r="B639" i="2"/>
  <c r="O639" i="2" s="1"/>
  <c r="C631" i="2"/>
  <c r="C630" i="2"/>
  <c r="C629" i="2"/>
  <c r="B631" i="2"/>
  <c r="O631" i="2" s="1"/>
  <c r="B630" i="2"/>
  <c r="O630" i="2" s="1"/>
  <c r="B629" i="2"/>
  <c r="O629" i="2" s="1"/>
  <c r="C511" i="2"/>
  <c r="B516" i="2"/>
  <c r="O516" i="2" s="1"/>
  <c r="C493" i="2"/>
  <c r="B495" i="2"/>
  <c r="O495" i="2" s="1"/>
  <c r="C638" i="2" l="1"/>
  <c r="C519" i="2"/>
  <c r="B512" i="2"/>
  <c r="O512" i="2" s="1"/>
  <c r="C490" i="2"/>
  <c r="B518" i="2"/>
  <c r="O518" i="2" s="1"/>
  <c r="B638" i="2"/>
  <c r="C492" i="2"/>
  <c r="B513" i="2"/>
  <c r="O513" i="2" s="1"/>
  <c r="C497" i="2"/>
  <c r="B517" i="2"/>
  <c r="O517" i="2" s="1"/>
  <c r="B494" i="2"/>
  <c r="O494" i="2" s="1"/>
  <c r="C516" i="2"/>
  <c r="B498" i="2"/>
  <c r="O498" i="2" s="1"/>
  <c r="B490" i="2"/>
  <c r="O490" i="2" s="1"/>
  <c r="B497" i="2"/>
  <c r="O497" i="2" s="1"/>
  <c r="B496" i="2"/>
  <c r="O496" i="2" s="1"/>
  <c r="B493" i="2"/>
  <c r="O493" i="2" s="1"/>
  <c r="C496" i="2"/>
  <c r="C495" i="2"/>
  <c r="C494" i="2"/>
  <c r="C491" i="2"/>
  <c r="B491" i="2"/>
  <c r="O491" i="2" s="1"/>
  <c r="C498" i="2"/>
  <c r="C515" i="2"/>
  <c r="C512" i="2"/>
  <c r="C514" i="2"/>
  <c r="C513" i="2"/>
  <c r="C518" i="2"/>
  <c r="C517" i="2"/>
  <c r="B492" i="2"/>
  <c r="O492" i="2" s="1"/>
  <c r="B511" i="2"/>
  <c r="O511" i="2" s="1"/>
  <c r="B519" i="2"/>
  <c r="O519" i="2" s="1"/>
  <c r="B514" i="2"/>
  <c r="O514" i="2" s="1"/>
  <c r="B515" i="2"/>
  <c r="O515" i="2" s="1"/>
  <c r="B618" i="2"/>
  <c r="C510" i="2" l="1"/>
  <c r="C489" i="2"/>
  <c r="B489" i="2"/>
  <c r="B510" i="2"/>
  <c r="E264" i="2" l="1"/>
  <c r="D264" i="2"/>
  <c r="J264" i="2"/>
  <c r="F264" i="2"/>
  <c r="C264" i="2"/>
  <c r="I264" i="2"/>
  <c r="H264" i="2"/>
  <c r="G264" i="2"/>
  <c r="C628" i="2" l="1"/>
  <c r="C194" i="2"/>
  <c r="B194" i="2"/>
  <c r="O194" i="2" s="1"/>
  <c r="J391" i="2" l="1"/>
  <c r="M391" i="2" s="1"/>
  <c r="I391" i="2"/>
  <c r="H391" i="2"/>
  <c r="G391" i="2"/>
  <c r="N391" i="2" s="1"/>
  <c r="F391" i="2"/>
  <c r="E391" i="2"/>
  <c r="D391" i="2"/>
  <c r="C391" i="2"/>
  <c r="B391" i="2"/>
  <c r="O391" i="2" s="1"/>
  <c r="J389" i="2"/>
  <c r="M389" i="2" s="1"/>
  <c r="I389" i="2"/>
  <c r="H389" i="2"/>
  <c r="G389" i="2"/>
  <c r="N389" i="2" s="1"/>
  <c r="F389" i="2"/>
  <c r="E389" i="2"/>
  <c r="D389" i="2"/>
  <c r="C389" i="2"/>
  <c r="B389" i="2"/>
  <c r="O389" i="2" s="1"/>
  <c r="J388" i="2"/>
  <c r="M388" i="2" s="1"/>
  <c r="I388" i="2"/>
  <c r="H388" i="2"/>
  <c r="G388" i="2"/>
  <c r="N388" i="2" s="1"/>
  <c r="F388" i="2"/>
  <c r="E388" i="2"/>
  <c r="D388" i="2"/>
  <c r="C388" i="2"/>
  <c r="B388" i="2"/>
  <c r="O388" i="2" s="1"/>
  <c r="J387" i="2"/>
  <c r="M387" i="2" s="1"/>
  <c r="I387" i="2"/>
  <c r="H387" i="2"/>
  <c r="G387" i="2"/>
  <c r="N387" i="2" s="1"/>
  <c r="F387" i="2"/>
  <c r="E387" i="2"/>
  <c r="D387" i="2"/>
  <c r="C387" i="2"/>
  <c r="B387" i="2"/>
  <c r="O387" i="2" s="1"/>
  <c r="J386" i="2"/>
  <c r="M386" i="2" s="1"/>
  <c r="I386" i="2"/>
  <c r="H386" i="2"/>
  <c r="G386" i="2"/>
  <c r="N386" i="2" s="1"/>
  <c r="F386" i="2"/>
  <c r="E386" i="2"/>
  <c r="D386" i="2"/>
  <c r="C386" i="2"/>
  <c r="B386" i="2"/>
  <c r="O386" i="2" s="1"/>
  <c r="J385" i="2"/>
  <c r="M385" i="2" s="1"/>
  <c r="I385" i="2"/>
  <c r="H385" i="2"/>
  <c r="G385" i="2"/>
  <c r="N385" i="2" s="1"/>
  <c r="F385" i="2"/>
  <c r="E385" i="2"/>
  <c r="D385" i="2"/>
  <c r="C385" i="2"/>
  <c r="B385" i="2"/>
  <c r="O385" i="2" s="1"/>
  <c r="J384" i="2"/>
  <c r="M384" i="2" s="1"/>
  <c r="I384" i="2"/>
  <c r="H384" i="2"/>
  <c r="G384" i="2"/>
  <c r="N384" i="2" s="1"/>
  <c r="F384" i="2"/>
  <c r="E384" i="2"/>
  <c r="D384" i="2"/>
  <c r="C384" i="2"/>
  <c r="B384" i="2"/>
  <c r="O384" i="2" s="1"/>
  <c r="J383" i="2"/>
  <c r="M383" i="2" s="1"/>
  <c r="I383" i="2"/>
  <c r="H383" i="2"/>
  <c r="G383" i="2"/>
  <c r="N383" i="2" s="1"/>
  <c r="F383" i="2"/>
  <c r="E383" i="2"/>
  <c r="D383" i="2"/>
  <c r="C383" i="2"/>
  <c r="B383" i="2"/>
  <c r="O383" i="2" s="1"/>
  <c r="J382" i="2"/>
  <c r="M382" i="2" s="1"/>
  <c r="I382" i="2"/>
  <c r="H382" i="2"/>
  <c r="G382" i="2"/>
  <c r="N382" i="2" s="1"/>
  <c r="F382" i="2"/>
  <c r="E382" i="2"/>
  <c r="D382" i="2"/>
  <c r="C382" i="2"/>
  <c r="B382" i="2"/>
  <c r="O382" i="2" s="1"/>
  <c r="J363" i="2"/>
  <c r="M363" i="2" s="1"/>
  <c r="I363" i="2"/>
  <c r="H363" i="2"/>
  <c r="G363" i="2"/>
  <c r="N363" i="2" s="1"/>
  <c r="F363" i="2"/>
  <c r="E363" i="2"/>
  <c r="D363" i="2"/>
  <c r="C363" i="2"/>
  <c r="B363" i="2"/>
  <c r="O363" i="2" s="1"/>
  <c r="J361" i="2"/>
  <c r="M361" i="2" s="1"/>
  <c r="I361" i="2"/>
  <c r="H361" i="2"/>
  <c r="G361" i="2"/>
  <c r="N361" i="2" s="1"/>
  <c r="F361" i="2"/>
  <c r="E361" i="2"/>
  <c r="D361" i="2"/>
  <c r="C361" i="2"/>
  <c r="B361" i="2"/>
  <c r="O361" i="2" s="1"/>
  <c r="J360" i="2"/>
  <c r="M360" i="2" s="1"/>
  <c r="I360" i="2"/>
  <c r="H360" i="2"/>
  <c r="G360" i="2"/>
  <c r="N360" i="2" s="1"/>
  <c r="F360" i="2"/>
  <c r="E360" i="2"/>
  <c r="D360" i="2"/>
  <c r="C360" i="2"/>
  <c r="B360" i="2"/>
  <c r="O360" i="2" s="1"/>
  <c r="J359" i="2"/>
  <c r="M359" i="2" s="1"/>
  <c r="I359" i="2"/>
  <c r="H359" i="2"/>
  <c r="G359" i="2"/>
  <c r="N359" i="2" s="1"/>
  <c r="F359" i="2"/>
  <c r="E359" i="2"/>
  <c r="D359" i="2"/>
  <c r="C359" i="2"/>
  <c r="B359" i="2"/>
  <c r="O359" i="2" s="1"/>
  <c r="J358" i="2"/>
  <c r="M358" i="2" s="1"/>
  <c r="I358" i="2"/>
  <c r="H358" i="2"/>
  <c r="G358" i="2"/>
  <c r="N358" i="2" s="1"/>
  <c r="F358" i="2"/>
  <c r="E358" i="2"/>
  <c r="D358" i="2"/>
  <c r="C358" i="2"/>
  <c r="B358" i="2"/>
  <c r="O358" i="2" s="1"/>
  <c r="J357" i="2"/>
  <c r="M357" i="2" s="1"/>
  <c r="I357" i="2"/>
  <c r="H357" i="2"/>
  <c r="G357" i="2"/>
  <c r="N357" i="2" s="1"/>
  <c r="F357" i="2"/>
  <c r="E357" i="2"/>
  <c r="D357" i="2"/>
  <c r="C357" i="2"/>
  <c r="B357" i="2"/>
  <c r="O357" i="2" s="1"/>
  <c r="J356" i="2"/>
  <c r="M356" i="2" s="1"/>
  <c r="I356" i="2"/>
  <c r="H356" i="2"/>
  <c r="G356" i="2"/>
  <c r="N356" i="2" s="1"/>
  <c r="F356" i="2"/>
  <c r="E356" i="2"/>
  <c r="D356" i="2"/>
  <c r="C356" i="2"/>
  <c r="B356" i="2"/>
  <c r="O356" i="2" s="1"/>
  <c r="J355" i="2"/>
  <c r="M355" i="2" s="1"/>
  <c r="I355" i="2"/>
  <c r="H355" i="2"/>
  <c r="G355" i="2"/>
  <c r="N355" i="2" s="1"/>
  <c r="F355" i="2"/>
  <c r="E355" i="2"/>
  <c r="D355" i="2"/>
  <c r="C355" i="2"/>
  <c r="B355" i="2"/>
  <c r="O355" i="2" s="1"/>
  <c r="J354" i="2"/>
  <c r="M354" i="2" s="1"/>
  <c r="I354" i="2"/>
  <c r="H354" i="2"/>
  <c r="G354" i="2"/>
  <c r="N354" i="2" s="1"/>
  <c r="F354" i="2"/>
  <c r="E354" i="2"/>
  <c r="D354" i="2"/>
  <c r="C354" i="2"/>
  <c r="B354" i="2"/>
  <c r="O354" i="2" s="1"/>
  <c r="J333" i="2"/>
  <c r="M333" i="2" s="1"/>
  <c r="I333" i="2"/>
  <c r="H333" i="2"/>
  <c r="G333" i="2"/>
  <c r="N333" i="2" s="1"/>
  <c r="F333" i="2"/>
  <c r="E333" i="2"/>
  <c r="D333" i="2"/>
  <c r="C333" i="2"/>
  <c r="B333" i="2"/>
  <c r="O333" i="2" s="1"/>
  <c r="J332" i="2"/>
  <c r="M332" i="2" s="1"/>
  <c r="I332" i="2"/>
  <c r="H332" i="2"/>
  <c r="G332" i="2"/>
  <c r="N332" i="2" s="1"/>
  <c r="F332" i="2"/>
  <c r="E332" i="2"/>
  <c r="D332" i="2"/>
  <c r="C332" i="2"/>
  <c r="B332" i="2"/>
  <c r="O332" i="2" s="1"/>
  <c r="J331" i="2"/>
  <c r="M331" i="2" s="1"/>
  <c r="I331" i="2"/>
  <c r="H331" i="2"/>
  <c r="G331" i="2"/>
  <c r="N331" i="2" s="1"/>
  <c r="F331" i="2"/>
  <c r="E331" i="2"/>
  <c r="D331" i="2"/>
  <c r="C331" i="2"/>
  <c r="B331" i="2"/>
  <c r="O331" i="2" s="1"/>
  <c r="J330" i="2"/>
  <c r="M330" i="2" s="1"/>
  <c r="I330" i="2"/>
  <c r="H330" i="2"/>
  <c r="G330" i="2"/>
  <c r="N330" i="2" s="1"/>
  <c r="F330" i="2"/>
  <c r="E330" i="2"/>
  <c r="D330" i="2"/>
  <c r="C330" i="2"/>
  <c r="B330" i="2"/>
  <c r="O330" i="2" s="1"/>
  <c r="J329" i="2"/>
  <c r="M329" i="2" s="1"/>
  <c r="I329" i="2"/>
  <c r="H329" i="2"/>
  <c r="G329" i="2"/>
  <c r="N329" i="2" s="1"/>
  <c r="F329" i="2"/>
  <c r="E329" i="2"/>
  <c r="D329" i="2"/>
  <c r="C329" i="2"/>
  <c r="B329" i="2"/>
  <c r="O329" i="2" s="1"/>
  <c r="J328" i="2"/>
  <c r="M328" i="2" s="1"/>
  <c r="I328" i="2"/>
  <c r="H328" i="2"/>
  <c r="G328" i="2"/>
  <c r="N328" i="2" s="1"/>
  <c r="F328" i="2"/>
  <c r="E328" i="2"/>
  <c r="D328" i="2"/>
  <c r="C328" i="2"/>
  <c r="B328" i="2"/>
  <c r="O328" i="2" s="1"/>
  <c r="J327" i="2"/>
  <c r="M327" i="2" s="1"/>
  <c r="I327" i="2"/>
  <c r="H327" i="2"/>
  <c r="G327" i="2"/>
  <c r="N327" i="2" s="1"/>
  <c r="F327" i="2"/>
  <c r="E327" i="2"/>
  <c r="D327" i="2"/>
  <c r="C327" i="2"/>
  <c r="B327" i="2"/>
  <c r="O327" i="2" s="1"/>
  <c r="J326" i="2"/>
  <c r="M326" i="2" s="1"/>
  <c r="I326" i="2"/>
  <c r="H326" i="2"/>
  <c r="G326" i="2"/>
  <c r="N326" i="2" s="1"/>
  <c r="F326" i="2"/>
  <c r="E326" i="2"/>
  <c r="D326" i="2"/>
  <c r="C326" i="2"/>
  <c r="B326" i="2"/>
  <c r="O326" i="2" s="1"/>
  <c r="J325" i="2"/>
  <c r="M325" i="2" s="1"/>
  <c r="I325" i="2"/>
  <c r="H325" i="2"/>
  <c r="G325" i="2"/>
  <c r="N325" i="2" s="1"/>
  <c r="F325" i="2"/>
  <c r="E325" i="2"/>
  <c r="D325" i="2"/>
  <c r="C325" i="2"/>
  <c r="B325" i="2"/>
  <c r="O325" i="2" s="1"/>
  <c r="J303" i="2"/>
  <c r="M303" i="2" s="1"/>
  <c r="I303" i="2"/>
  <c r="H303" i="2"/>
  <c r="G303" i="2"/>
  <c r="N303" i="2" s="1"/>
  <c r="F303" i="2"/>
  <c r="E303" i="2"/>
  <c r="D303" i="2"/>
  <c r="C303" i="2"/>
  <c r="B303" i="2"/>
  <c r="O303" i="2" s="1"/>
  <c r="J302" i="2"/>
  <c r="M302" i="2" s="1"/>
  <c r="I302" i="2"/>
  <c r="H302" i="2"/>
  <c r="G302" i="2"/>
  <c r="N302" i="2" s="1"/>
  <c r="F302" i="2"/>
  <c r="E302" i="2"/>
  <c r="D302" i="2"/>
  <c r="C302" i="2"/>
  <c r="B302" i="2"/>
  <c r="O302" i="2" s="1"/>
  <c r="J301" i="2"/>
  <c r="M301" i="2" s="1"/>
  <c r="I301" i="2"/>
  <c r="H301" i="2"/>
  <c r="G301" i="2"/>
  <c r="N301" i="2" s="1"/>
  <c r="F301" i="2"/>
  <c r="E301" i="2"/>
  <c r="D301" i="2"/>
  <c r="C301" i="2"/>
  <c r="B301" i="2"/>
  <c r="O301" i="2" s="1"/>
  <c r="J300" i="2"/>
  <c r="M300" i="2" s="1"/>
  <c r="I300" i="2"/>
  <c r="H300" i="2"/>
  <c r="G300" i="2"/>
  <c r="N300" i="2" s="1"/>
  <c r="F300" i="2"/>
  <c r="E300" i="2"/>
  <c r="D300" i="2"/>
  <c r="C300" i="2"/>
  <c r="B300" i="2"/>
  <c r="O300" i="2" s="1"/>
  <c r="J299" i="2"/>
  <c r="M299" i="2" s="1"/>
  <c r="I299" i="2"/>
  <c r="H299" i="2"/>
  <c r="G299" i="2"/>
  <c r="N299" i="2" s="1"/>
  <c r="F299" i="2"/>
  <c r="E299" i="2"/>
  <c r="D299" i="2"/>
  <c r="C299" i="2"/>
  <c r="B299" i="2"/>
  <c r="O299" i="2" s="1"/>
  <c r="J298" i="2"/>
  <c r="M298" i="2" s="1"/>
  <c r="I298" i="2"/>
  <c r="H298" i="2"/>
  <c r="G298" i="2"/>
  <c r="N298" i="2" s="1"/>
  <c r="F298" i="2"/>
  <c r="E298" i="2"/>
  <c r="D298" i="2"/>
  <c r="C298" i="2"/>
  <c r="B298" i="2"/>
  <c r="O298" i="2" s="1"/>
  <c r="J297" i="2"/>
  <c r="M297" i="2" s="1"/>
  <c r="I297" i="2"/>
  <c r="H297" i="2"/>
  <c r="G297" i="2"/>
  <c r="N297" i="2" s="1"/>
  <c r="F297" i="2"/>
  <c r="E297" i="2"/>
  <c r="D297" i="2"/>
  <c r="C297" i="2"/>
  <c r="B297" i="2"/>
  <c r="O297" i="2" s="1"/>
  <c r="J296" i="2"/>
  <c r="M296" i="2" s="1"/>
  <c r="I296" i="2"/>
  <c r="H296" i="2"/>
  <c r="G296" i="2"/>
  <c r="N296" i="2" s="1"/>
  <c r="F296" i="2"/>
  <c r="E296" i="2"/>
  <c r="D296" i="2"/>
  <c r="C296" i="2"/>
  <c r="B296" i="2"/>
  <c r="O296" i="2" s="1"/>
  <c r="J295" i="2"/>
  <c r="M295" i="2" s="1"/>
  <c r="I295" i="2"/>
  <c r="H295" i="2"/>
  <c r="G295" i="2"/>
  <c r="N295" i="2" s="1"/>
  <c r="F295" i="2"/>
  <c r="E295" i="2"/>
  <c r="D295" i="2"/>
  <c r="C295" i="2"/>
  <c r="B295" i="2"/>
  <c r="O295" i="2" s="1"/>
  <c r="F294" i="2" l="1"/>
  <c r="H294" i="2"/>
  <c r="E294" i="2"/>
  <c r="G294" i="2"/>
  <c r="I294" i="2"/>
  <c r="J294" i="2"/>
  <c r="C294" i="2"/>
  <c r="D324" i="2"/>
  <c r="B324" i="2"/>
  <c r="C324" i="2"/>
  <c r="H324" i="2"/>
  <c r="J324" i="2"/>
  <c r="I324" i="2"/>
  <c r="G324" i="2"/>
  <c r="E324" i="2"/>
  <c r="F324" i="2"/>
  <c r="D294" i="2"/>
  <c r="B294" i="2"/>
  <c r="B234" i="2"/>
  <c r="O234" i="2" s="1"/>
  <c r="J353" i="2"/>
  <c r="H353" i="2"/>
  <c r="E353" i="2"/>
  <c r="D353" i="2"/>
  <c r="F353" i="2"/>
  <c r="B353" i="2"/>
  <c r="G353" i="2"/>
  <c r="C353" i="2"/>
  <c r="B265" i="2"/>
  <c r="O265" i="2" s="1"/>
  <c r="F381" i="2"/>
  <c r="D381" i="2"/>
  <c r="B381" i="2"/>
  <c r="I381" i="2"/>
  <c r="G381" i="2"/>
  <c r="E381" i="2"/>
  <c r="C381" i="2"/>
  <c r="J381" i="2"/>
  <c r="H381" i="2"/>
  <c r="I353" i="2"/>
  <c r="J206" i="2"/>
  <c r="M206" i="2" s="1"/>
  <c r="I206" i="2"/>
  <c r="H206" i="2"/>
  <c r="G206" i="2"/>
  <c r="N206" i="2" s="1"/>
  <c r="F206" i="2"/>
  <c r="E206" i="2"/>
  <c r="D206" i="2"/>
  <c r="C206" i="2"/>
  <c r="J205" i="2"/>
  <c r="M205" i="2" s="1"/>
  <c r="I205" i="2"/>
  <c r="H205" i="2"/>
  <c r="G205" i="2"/>
  <c r="N205" i="2" s="1"/>
  <c r="F205" i="2"/>
  <c r="E205" i="2"/>
  <c r="D205" i="2"/>
  <c r="C205" i="2"/>
  <c r="J204" i="2"/>
  <c r="M204" i="2" s="1"/>
  <c r="I204" i="2"/>
  <c r="H204" i="2"/>
  <c r="G204" i="2"/>
  <c r="N204" i="2" s="1"/>
  <c r="F204" i="2"/>
  <c r="E204" i="2"/>
  <c r="D204" i="2"/>
  <c r="C204" i="2"/>
  <c r="J203" i="2"/>
  <c r="M203" i="2" s="1"/>
  <c r="I203" i="2"/>
  <c r="H203" i="2"/>
  <c r="G203" i="2"/>
  <c r="N203" i="2" s="1"/>
  <c r="F203" i="2"/>
  <c r="E203" i="2"/>
  <c r="D203" i="2"/>
  <c r="C203" i="2"/>
  <c r="B206" i="2"/>
  <c r="O206" i="2" s="1"/>
  <c r="B205" i="2"/>
  <c r="O205" i="2" s="1"/>
  <c r="B204" i="2"/>
  <c r="O204" i="2" s="1"/>
  <c r="B203" i="2"/>
  <c r="O203" i="2" s="1"/>
  <c r="J99" i="2"/>
  <c r="M99" i="2" s="1"/>
  <c r="I99" i="2"/>
  <c r="H101" i="2"/>
  <c r="G98" i="2"/>
  <c r="N98" i="2" s="1"/>
  <c r="F99" i="2"/>
  <c r="E99" i="2"/>
  <c r="D101" i="2"/>
  <c r="C98" i="2"/>
  <c r="B99" i="2"/>
  <c r="O99" i="2" s="1"/>
  <c r="C22" i="2"/>
  <c r="B22" i="2"/>
  <c r="O22" i="2" s="1"/>
  <c r="B233" i="2" l="1"/>
  <c r="B264" i="2"/>
  <c r="B202" i="2"/>
  <c r="D202" i="2"/>
  <c r="I202" i="2"/>
  <c r="G202" i="2"/>
  <c r="E202" i="2"/>
  <c r="F202" i="2"/>
  <c r="C202" i="2"/>
  <c r="H202" i="2"/>
  <c r="F97" i="2"/>
  <c r="B98" i="2"/>
  <c r="O98" i="2" s="1"/>
  <c r="F98" i="2"/>
  <c r="F100" i="2"/>
  <c r="B20" i="2"/>
  <c r="O20" i="2" s="1"/>
  <c r="G100" i="2"/>
  <c r="N100" i="2" s="1"/>
  <c r="B25" i="2"/>
  <c r="O25" i="2" s="1"/>
  <c r="B21" i="2"/>
  <c r="O21" i="2" s="1"/>
  <c r="F102" i="2"/>
  <c r="B23" i="2"/>
  <c r="O23" i="2" s="1"/>
  <c r="B24" i="2"/>
  <c r="O24" i="2" s="1"/>
  <c r="J100" i="2"/>
  <c r="M100" i="2" s="1"/>
  <c r="J102" i="2"/>
  <c r="M102" i="2" s="1"/>
  <c r="H98" i="2"/>
  <c r="B101" i="2"/>
  <c r="O101" i="2" s="1"/>
  <c r="B97" i="2"/>
  <c r="O97" i="2" s="1"/>
  <c r="I98" i="2"/>
  <c r="F101" i="2"/>
  <c r="J98" i="2"/>
  <c r="M98" i="2" s="1"/>
  <c r="I101" i="2"/>
  <c r="B100" i="2"/>
  <c r="O100" i="2" s="1"/>
  <c r="J101" i="2"/>
  <c r="M101" i="2" s="1"/>
  <c r="J97" i="2"/>
  <c r="M97" i="2" s="1"/>
  <c r="C100" i="2"/>
  <c r="B102" i="2"/>
  <c r="O102" i="2" s="1"/>
  <c r="D98" i="2"/>
  <c r="E102" i="2"/>
  <c r="C25" i="2"/>
  <c r="C20" i="2"/>
  <c r="C23" i="2"/>
  <c r="C21" i="2"/>
  <c r="C24" i="2"/>
  <c r="E97" i="2"/>
  <c r="E100" i="2"/>
  <c r="E98" i="2"/>
  <c r="E101" i="2"/>
  <c r="C97" i="2"/>
  <c r="G97" i="2"/>
  <c r="N97" i="2" s="1"/>
  <c r="D100" i="2"/>
  <c r="H100" i="2"/>
  <c r="D97" i="2"/>
  <c r="H97" i="2"/>
  <c r="I100" i="2"/>
  <c r="C102" i="2"/>
  <c r="G102" i="2"/>
  <c r="N102" i="2" s="1"/>
  <c r="I97" i="2"/>
  <c r="C99" i="2"/>
  <c r="G99" i="2"/>
  <c r="N99" i="2" s="1"/>
  <c r="D102" i="2"/>
  <c r="H102" i="2"/>
  <c r="D99" i="2"/>
  <c r="H99" i="2"/>
  <c r="I102" i="2"/>
  <c r="C101" i="2"/>
  <c r="G101" i="2"/>
  <c r="N101" i="2" s="1"/>
  <c r="B628" i="2" l="1"/>
  <c r="J202" i="2"/>
  <c r="B19" i="2"/>
  <c r="J96" i="2"/>
  <c r="F96" i="2"/>
  <c r="B96" i="2"/>
  <c r="I96" i="2"/>
  <c r="H96" i="2"/>
  <c r="D96" i="2"/>
  <c r="G96" i="2"/>
  <c r="C19" i="2"/>
  <c r="C96" i="2"/>
  <c r="E96" i="2"/>
</calcChain>
</file>

<file path=xl/sharedStrings.xml><?xml version="1.0" encoding="utf-8"?>
<sst xmlns="http://schemas.openxmlformats.org/spreadsheetml/2006/main" count="838" uniqueCount="276">
  <si>
    <t>Dimension:</t>
  </si>
  <si>
    <t>Total Headcount:</t>
  </si>
  <si>
    <t>Freshmen</t>
  </si>
  <si>
    <t>Sophomores</t>
  </si>
  <si>
    <t>Juniors</t>
  </si>
  <si>
    <t>Seniors</t>
  </si>
  <si>
    <t>Graduates</t>
  </si>
  <si>
    <t>Business</t>
  </si>
  <si>
    <t>Engineering</t>
  </si>
  <si>
    <t>Fine Arts</t>
  </si>
  <si>
    <t>Health Professions</t>
  </si>
  <si>
    <t>LAS Humanities</t>
  </si>
  <si>
    <t>LAS Nat Sci and Math</t>
  </si>
  <si>
    <t>LAS Social Sciences</t>
  </si>
  <si>
    <t>LAS Other</t>
  </si>
  <si>
    <t>(median)</t>
  </si>
  <si>
    <t>(Intensive English)</t>
  </si>
  <si>
    <t>(HS guest)</t>
  </si>
  <si>
    <t>(College guest)</t>
  </si>
  <si>
    <t>PT</t>
  </si>
  <si>
    <t>FT</t>
  </si>
  <si>
    <t>Freshmen %FT</t>
  </si>
  <si>
    <t>Graduates %FT</t>
  </si>
  <si>
    <t>Sophomores %FT</t>
  </si>
  <si>
    <t>Juniors %FT</t>
  </si>
  <si>
    <t>Seniors %FT</t>
  </si>
  <si>
    <t>Mean (median) Enrolled Hours:</t>
  </si>
  <si>
    <t>new FT freshmen</t>
  </si>
  <si>
    <t>new freshmen</t>
  </si>
  <si>
    <t>new transfers</t>
  </si>
  <si>
    <t>Transfers (trf):</t>
  </si>
  <si>
    <t>new freshmen trf</t>
  </si>
  <si>
    <t>new sophomore trf</t>
  </si>
  <si>
    <t>new junior trf</t>
  </si>
  <si>
    <t>new senior trf</t>
  </si>
  <si>
    <t>Graduate guest</t>
  </si>
  <si>
    <t>Total Undergraduates</t>
  </si>
  <si>
    <t>Total Graduates</t>
  </si>
  <si>
    <t>% FT new freshmen</t>
  </si>
  <si>
    <t>Total Enrolled Hours:</t>
  </si>
  <si>
    <t>All new students</t>
  </si>
  <si>
    <t xml:space="preserve"> All students</t>
  </si>
  <si>
    <t>This file contains summary data at the university, college division and</t>
  </si>
  <si>
    <t>Total</t>
  </si>
  <si>
    <t>Grad Sch guest</t>
  </si>
  <si>
    <t>diff</t>
  </si>
  <si>
    <t>change in percent</t>
  </si>
  <si>
    <t>All students</t>
  </si>
  <si>
    <t>Undergraduates</t>
  </si>
  <si>
    <t>female</t>
  </si>
  <si>
    <t>male</t>
  </si>
  <si>
    <t>freshmen</t>
  </si>
  <si>
    <t>sophomores</t>
  </si>
  <si>
    <t>juniors</t>
  </si>
  <si>
    <t>seniors</t>
  </si>
  <si>
    <t>Graduates:</t>
  </si>
  <si>
    <t>resident</t>
  </si>
  <si>
    <t>non-resident</t>
  </si>
  <si>
    <t>All Domestic Students</t>
  </si>
  <si>
    <t>Missouri</t>
  </si>
  <si>
    <t>Nebraska</t>
  </si>
  <si>
    <t>Colorado</t>
  </si>
  <si>
    <t>Oklahoma</t>
  </si>
  <si>
    <t>KS southeast (incl Sedg &amp; MSA)</t>
  </si>
  <si>
    <t>State of Kansas</t>
  </si>
  <si>
    <t>Canada &amp; Greenland</t>
  </si>
  <si>
    <t>Central America (incl Caribbean)</t>
  </si>
  <si>
    <t>South America</t>
  </si>
  <si>
    <t>Europe &amp; Russia</t>
  </si>
  <si>
    <t>Middle East</t>
  </si>
  <si>
    <t>Africa- North &amp; West</t>
  </si>
  <si>
    <t>Africa- Central East South</t>
  </si>
  <si>
    <t>Asia- India</t>
  </si>
  <si>
    <t>Asia- China</t>
  </si>
  <si>
    <t>Asia- South</t>
  </si>
  <si>
    <t>Asia- East &amp; Southeast</t>
  </si>
  <si>
    <t>Pacific Islands &amp; Australia</t>
  </si>
  <si>
    <t>% on Scholarships</t>
  </si>
  <si>
    <t>% on Grants</t>
  </si>
  <si>
    <t>% on Loans</t>
  </si>
  <si>
    <t>Type of aid</t>
  </si>
  <si>
    <t>Scholarships (mean)</t>
  </si>
  <si>
    <t>Grants (mean)</t>
  </si>
  <si>
    <t>Loans (mean)</t>
  </si>
  <si>
    <t>Total FTE**:</t>
  </si>
  <si>
    <t>**Student FTE (full-time-equivalent) is based on a 12 hour Undergraduate load (1 FTE) and 9 hour Graduate load (1 FTE)</t>
  </si>
  <si>
    <t>Percent of IPEDS-based New Freshmen in WSU housing:</t>
  </si>
  <si>
    <t>Participation Rates Among IPEDS-based New Freshmen:</t>
  </si>
  <si>
    <r>
      <t xml:space="preserve">Participation Rates Among IPEDS-based New </t>
    </r>
    <r>
      <rPr>
        <b/>
        <u/>
        <sz val="8"/>
        <color theme="1"/>
        <rFont val="Arial"/>
        <family val="2"/>
      </rPr>
      <t>Full-time</t>
    </r>
    <r>
      <rPr>
        <b/>
        <sz val="8"/>
        <color theme="1"/>
        <rFont val="Arial"/>
        <family val="2"/>
      </rPr>
      <t xml:space="preserve"> Freshmen:</t>
    </r>
  </si>
  <si>
    <r>
      <t xml:space="preserve">Aid Amounts for IPEDS-based New </t>
    </r>
    <r>
      <rPr>
        <b/>
        <u/>
        <sz val="8"/>
        <color theme="1"/>
        <rFont val="Arial"/>
        <family val="2"/>
      </rPr>
      <t>Full-time</t>
    </r>
    <r>
      <rPr>
        <b/>
        <sz val="8"/>
        <color theme="1"/>
        <rFont val="Arial"/>
        <family val="2"/>
      </rPr>
      <t xml:space="preserve"> Freshmen:</t>
    </r>
  </si>
  <si>
    <t>Graduate International Students</t>
  </si>
  <si>
    <t>Undergraduate International</t>
  </si>
  <si>
    <r>
      <t>Student Enrollment Factbook for Fall Census</t>
    </r>
    <r>
      <rPr>
        <vertAlign val="superscript"/>
        <sz val="18"/>
        <color theme="1"/>
        <rFont val="Arial"/>
        <family val="2"/>
      </rPr>
      <t>1</t>
    </r>
    <r>
      <rPr>
        <sz val="24"/>
        <color theme="1"/>
        <rFont val="Arial"/>
        <family val="2"/>
      </rPr>
      <t xml:space="preserve"> Day</t>
    </r>
  </si>
  <si>
    <r>
      <t xml:space="preserve">1 </t>
    </r>
    <r>
      <rPr>
        <sz val="8"/>
        <color theme="1"/>
        <rFont val="Arial"/>
        <family val="2"/>
      </rPr>
      <t>Census day is also referred to as the 20th day.</t>
    </r>
  </si>
  <si>
    <t>LAS Other*</t>
  </si>
  <si>
    <t>*LAS Other includes high school &amp; college guest, intensive english, and open admission.</t>
  </si>
  <si>
    <t>international</t>
  </si>
  <si>
    <t>% on Financial Aid</t>
  </si>
  <si>
    <t>Financial Aid (mean)</t>
  </si>
  <si>
    <t>* credit hours are rounded to the nearest integer.</t>
  </si>
  <si>
    <t>Figure 1</t>
  </si>
  <si>
    <t>Headcount</t>
  </si>
  <si>
    <t>Student Credit Hours (SCH)</t>
  </si>
  <si>
    <t>Honors/IIC</t>
  </si>
  <si>
    <t>GR doctoral</t>
  </si>
  <si>
    <t>GR masters</t>
  </si>
  <si>
    <t>GR non-degree</t>
  </si>
  <si>
    <t>Undergraduate</t>
  </si>
  <si>
    <t>Graduate</t>
  </si>
  <si>
    <t>GR Doctoral %FT</t>
  </si>
  <si>
    <t>GR Masters %FT</t>
  </si>
  <si>
    <t>GR non-degree %FT</t>
  </si>
  <si>
    <t>All students %FT</t>
  </si>
  <si>
    <t>new undergraduates</t>
  </si>
  <si>
    <t>new graduates</t>
  </si>
  <si>
    <t>new GR doctoral</t>
  </si>
  <si>
    <t>new GR masters</t>
  </si>
  <si>
    <t>new GR non-degree</t>
  </si>
  <si>
    <t>GR Doctoral</t>
  </si>
  <si>
    <t>GR Masters</t>
  </si>
  <si>
    <t>All % female</t>
  </si>
  <si>
    <t>Percent UG females:</t>
  </si>
  <si>
    <t>sophomore</t>
  </si>
  <si>
    <t>junior</t>
  </si>
  <si>
    <t>senior</t>
  </si>
  <si>
    <t>% UG URM</t>
  </si>
  <si>
    <t>% UG 1stGen</t>
  </si>
  <si>
    <t>KS (southeast exc MSA &amp; Sedg)</t>
  </si>
  <si>
    <t>KS (northeast)</t>
  </si>
  <si>
    <t>KS (northwest)</t>
  </si>
  <si>
    <t>KS (southwest)</t>
  </si>
  <si>
    <t>Texas</t>
  </si>
  <si>
    <t>non surrounding states</t>
  </si>
  <si>
    <t>* Full-time enrollment is 12 or more hours for undergraduates and 9 or more hours for graduates.</t>
  </si>
  <si>
    <t>IPEDS-based Freshmen**:</t>
  </si>
  <si>
    <t>(hours rounded)</t>
  </si>
  <si>
    <t>Asian non-Hispanic</t>
  </si>
  <si>
    <t>Black non-Hispanic</t>
  </si>
  <si>
    <t>Hawaiian</t>
  </si>
  <si>
    <t>Hispanic</t>
  </si>
  <si>
    <t>White non-Hispanic</t>
  </si>
  <si>
    <t>missing</t>
  </si>
  <si>
    <t>International</t>
  </si>
  <si>
    <t>Amer Ind/Alaskan Nat</t>
  </si>
  <si>
    <t>multi race non-Hisp.</t>
  </si>
  <si>
    <t>Full-time/Part-time Status*:</t>
  </si>
  <si>
    <t>*LAS Other see tab.5c</t>
  </si>
  <si>
    <t>KS MSA* wo Sedg</t>
  </si>
  <si>
    <t>* Metropolitan Statistical Area MSA includes Butler, Cowley, Harper, Harvey, Kingman, Reno and Sumner counties.</t>
  </si>
  <si>
    <t>Table 3:  Full-time/Part-time* Enrollment Status on Fall Census</t>
  </si>
  <si>
    <t>Table 4:  New* Student Headcounts on Fall Census</t>
  </si>
  <si>
    <t>Enrolled Mean Hours by Student Class by Year on Fall Census</t>
  </si>
  <si>
    <t>Undergraduate Credit Hours Produced by College Majors on Fall Census</t>
  </si>
  <si>
    <t>Mean (median) Age in Years of Students by Year on Fall Census</t>
  </si>
  <si>
    <t>Mean (median) age on Fall census</t>
  </si>
  <si>
    <r>
      <rPr>
        <b/>
        <u/>
        <sz val="8"/>
        <color theme="1"/>
        <rFont val="Arial"/>
        <family val="2"/>
      </rPr>
      <t>First Generation</t>
    </r>
    <r>
      <rPr>
        <b/>
        <sz val="8"/>
        <color theme="1"/>
        <rFont val="Arial"/>
        <family val="2"/>
      </rPr>
      <t xml:space="preserve"> (1stGen) Student Status of Students by Year on Fall Census</t>
    </r>
  </si>
  <si>
    <t>KS Sedgwick</t>
  </si>
  <si>
    <t>Table 3:  Full-time/Part-time Enrollment Status on Fall Census</t>
  </si>
  <si>
    <t>Table 4:  New Student Headcounts on Fall Census</t>
  </si>
  <si>
    <r>
      <t>Undergrad.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%FT</t>
    </r>
  </si>
  <si>
    <t>IIC/Honors</t>
  </si>
  <si>
    <t>Figure 1:  Fall Census Headcount 1895 to Present</t>
  </si>
  <si>
    <t xml:space="preserve">Total </t>
  </si>
  <si>
    <t>* Underserved includes under-represented minority (American Indian/Alaskan Native, Black non-Hispanic, Hawaiian and Hispanic),</t>
  </si>
  <si>
    <t>first generation students and students from low income families (family income 125% or less of the poverty level based on family size).</t>
  </si>
  <si>
    <t>Figure 2</t>
  </si>
  <si>
    <t>WSU Institutional FTE (12/9) Headcount by Student Class by Year on Fall Census</t>
  </si>
  <si>
    <t>Figure 2:  Fall Census Headcount &amp; Student Credit Hours History</t>
  </si>
  <si>
    <t>KBOR FTE (15/12) Headcount by Student Class by Year on Fall Census</t>
  </si>
  <si>
    <t>Total FTE*:</t>
  </si>
  <si>
    <t>* WSU Institutional FTE (full-time-equivalent) is based on a 12 hour Undergraduate load (1 FTE) and 9 hour Graduate load (1 FTE); values rounded.</t>
  </si>
  <si>
    <t>I-35 Corridor (MO,OK,TX)</t>
  </si>
  <si>
    <t>I-35 Corridor (MO,OK,TX) % of all</t>
  </si>
  <si>
    <t>State of Kansas % of all</t>
  </si>
  <si>
    <t>KS SE (incl Sedg &amp; MSA) % all</t>
  </si>
  <si>
    <t>Total Online Majors</t>
  </si>
  <si>
    <t>% of all Undergraduates</t>
  </si>
  <si>
    <t>Undergraduate total</t>
  </si>
  <si>
    <t>Graduate total</t>
  </si>
  <si>
    <t>% among Online Majors:</t>
  </si>
  <si>
    <t>Online Majors</t>
  </si>
  <si>
    <t>% among Undergraduate</t>
  </si>
  <si>
    <t>* excludes students enrolled in online courses who are not Online Majors.</t>
  </si>
  <si>
    <t>Table 6:  Enrollment of Online Majors on Fall Census*</t>
  </si>
  <si>
    <t>Table 7:  Age and Sex-type of Students on Fall Census</t>
  </si>
  <si>
    <t>Table 10:  Underserved* Students on Fall Census</t>
  </si>
  <si>
    <t>Table 11:  Residency Status of Students on Fall Census</t>
  </si>
  <si>
    <t>Table 6:  Enrollment of Online Majors on Fall Census</t>
  </si>
  <si>
    <t>Table 10: Underserved Status of Students on Fall Census</t>
  </si>
  <si>
    <t>Table 11: Residency Status of Students on Fall Census</t>
  </si>
  <si>
    <t>% of all Graduates</t>
  </si>
  <si>
    <t>Non-degree Seeking*</t>
  </si>
  <si>
    <t>Non-degree Seeking**</t>
  </si>
  <si>
    <t>** Non-degree Seeking student class incl high school &amp; college guest, intensive english, open admission, education recertification &amp; UG post degree enrollment.</t>
  </si>
  <si>
    <t>Non-degree seeking** %FT</t>
  </si>
  <si>
    <t>** Non-degree seeking student class incl high school &amp; college guest, intensive english, open admission, education recertification &amp; UG post degree enrollment.</t>
  </si>
  <si>
    <t>First-Time-In-College (FTIC)**</t>
  </si>
  <si>
    <t>*Non-degree seeking student class incl high school &amp; college guest, intensive english, open admission, education recertification &amp; UG post degree enrollment.</t>
  </si>
  <si>
    <t>Undergraduates (excl NDS):</t>
  </si>
  <si>
    <t>*Non-degree Seeking (NDS) student class incl high school &amp; college guest, intensive english, open admission, education recertification &amp; UG post degree enrollment.</t>
  </si>
  <si>
    <t>new non-degree seeking</t>
  </si>
  <si>
    <t>* new is defined as 1st term of enrollment at WSU as either degree seeking undergraduate, graduate or non-degree seeking.</t>
  </si>
  <si>
    <t>***Non-degree seeking (NDS) student class incl high school &amp; college guest, intensive english, open admission, education recertification &amp; UG post degree enrollment.</t>
  </si>
  <si>
    <t>student level for enrollment on Fall Census (20th day).</t>
  </si>
  <si>
    <t>**FTIC includes high school students who transition directly from high school to WSU without any post-secondary earned hours after their high school graduation excluding international students; these students may have AP course work that qualifies for college credit allowing them to enroll as sophomores or juniors; IPEDS-based Freshmen includes high school students who transition direct from High School to WSU without any post-secondary credit hours earned after their high school graduation; these may have AP course work that qualifies for college credit allowing them to enroll as sophomores rather than freshmen in their first term at WSU.</t>
  </si>
  <si>
    <t>** KBOR's FTE is based on standards that deviate from most institution's fte definitions and reporting.  For KBOR Census Reporting FTE (full-time-equivalent) is based on a 15 hour Undergraduate load (1 FTE) and 12 hour Graduate load (1 FTE), values rounded.</t>
  </si>
  <si>
    <t>2020^</t>
  </si>
  <si>
    <t>^ 2020 Covid-19 Pandemic</t>
  </si>
  <si>
    <r>
      <t xml:space="preserve">1  </t>
    </r>
    <r>
      <rPr>
        <sz val="8"/>
        <color theme="1"/>
        <rFont val="Arial"/>
        <family val="2"/>
      </rPr>
      <t>Under-represented minority (URM) includes American Indian/Alaskan Native, Black non-Hispanic, Hawaiian and Hispanic.</t>
    </r>
  </si>
  <si>
    <t>Undergraduate***</t>
  </si>
  <si>
    <t>Table 1A:  Student Headcount and full-time-equivalent (fte) on Fall Census</t>
  </si>
  <si>
    <t>Share of SCH by class:</t>
  </si>
  <si>
    <t>Table 2A:  Student Credit Hours* (SCH) on Fall Census</t>
  </si>
  <si>
    <t>Table 2B:  Enrolled Hours by Student Class</t>
  </si>
  <si>
    <t>Year of Fall Census</t>
  </si>
  <si>
    <t>Table 5C:  Undergraduate Student by College Major on Fall Census</t>
  </si>
  <si>
    <t>Table 5D:  Undergraduate Student Credit Hours (SCH) by College Major on Fall Census</t>
  </si>
  <si>
    <t>Table 5E:  Graduate Student Headcount by College Major on Fall Census</t>
  </si>
  <si>
    <t>Table 5F:  Graduate Student Credit Hours (SCH) by College Major on Fall Census</t>
  </si>
  <si>
    <t>(incl non-degree-seeking)</t>
  </si>
  <si>
    <t>% UG Underserved</t>
  </si>
  <si>
    <t>Non-degree-seeking</t>
  </si>
  <si>
    <t>Table 13A:  Geographic Origin of Domestic Students on Fall Census</t>
  </si>
  <si>
    <t>Table 13B:  Geographic Origin of Domestic Undergraduate Students on Fall Census</t>
  </si>
  <si>
    <t>Table 13C:  Geographic Origin of Domestic Graduate Students on Fall Census</t>
  </si>
  <si>
    <t>Table 13D:  Geographic Origin of Undergraduate International Students on Fall Census</t>
  </si>
  <si>
    <t>Table 13E:  Geographic Origin of Graduate International Students on Fall Census</t>
  </si>
  <si>
    <t>Table 14:  Housing and Financial Aid for New Freshmen on Fall Census</t>
  </si>
  <si>
    <t>Non-degree Seeking NDS*</t>
  </si>
  <si>
    <t>(Open adm,  UG post deg, etc)</t>
  </si>
  <si>
    <t>Table 5A:  Student Headcount by College Major on Fall Census (Undergraduate and Graduate)</t>
  </si>
  <si>
    <t>Table 9:  First-Generation* Status and Low Income* on Fall Census</t>
  </si>
  <si>
    <t>* first-generation defined as student's parents do not have a degree from a four year college or university; low income are students from</t>
  </si>
  <si>
    <r>
      <t xml:space="preserve">Undergraduate Degree-Seeking Percentage </t>
    </r>
    <r>
      <rPr>
        <b/>
        <u/>
        <sz val="8"/>
        <color theme="1"/>
        <rFont val="Arial"/>
        <family val="2"/>
      </rPr>
      <t>Low Income</t>
    </r>
    <r>
      <rPr>
        <b/>
        <sz val="8"/>
        <color theme="1"/>
        <rFont val="Arial"/>
        <family val="2"/>
      </rPr>
      <t>* by Year on Fall Census</t>
    </r>
  </si>
  <si>
    <t>FTIC, First Gen, URM</t>
  </si>
  <si>
    <t>FTIC, First Gen, URM, USD259</t>
  </si>
  <si>
    <t>All UG degree-seeking</t>
  </si>
  <si>
    <t>First Generation</t>
  </si>
  <si>
    <t>Underrep. Minority (urm)</t>
  </si>
  <si>
    <t>Table 9:  First-Generation Status and Low Income on Fall Census</t>
  </si>
  <si>
    <t>Table 5A:  Student Headcount by College Major on Fall Census Undergraduate and Graduate</t>
  </si>
  <si>
    <t>Table 5B:  Student Credit Hours (SCH) by College Major on Fall Census Undergraduate and Graduate</t>
  </si>
  <si>
    <t>*** includes non-degree seeking students</t>
  </si>
  <si>
    <t>non-degree</t>
  </si>
  <si>
    <t>% Online Majors of all students</t>
  </si>
  <si>
    <t>Table 12:  Shocker Partner Series City/Select (AZ, CO, IA, IL, MO, NE, OK &amp; TX) on Fall Census</t>
  </si>
  <si>
    <t>Table 12:  Shocker Partnerships City/Select (AR, CO, IA, IL, MO, NE, OK &amp; TX) on Fall Census</t>
  </si>
  <si>
    <t>Only available for undergraduate degree-seeking students</t>
  </si>
  <si>
    <t>All UG deg-seeking URM</t>
  </si>
  <si>
    <t>All UG deg-seeking 1stGen</t>
  </si>
  <si>
    <t>All UG Deg-seeking UndServ</t>
  </si>
  <si>
    <t>Table 1A:  Student Headcount on Fall Census</t>
  </si>
  <si>
    <t>Table 1C:  Student WSU and KBOR full-time-equivalent (fte) on Fall Census</t>
  </si>
  <si>
    <t>Table 1B:  WSU Institutional full-time-equivalent (fte) on Fall Census</t>
  </si>
  <si>
    <t>Table 1B:  WSU Institutional Student full-time-equivalent (fte) on Fall Census</t>
  </si>
  <si>
    <t>Table 8A:  Race &amp; Ethnicity of Undergraduate &amp; Graduate Students on Fall Census</t>
  </si>
  <si>
    <t>pct chg 5/10 year</t>
  </si>
  <si>
    <t>trend</t>
  </si>
  <si>
    <t>% chg</t>
  </si>
  <si>
    <t>10yr</t>
  </si>
  <si>
    <t>Dimensions:</t>
  </si>
  <si>
    <t>excludes non-degree seeking students</t>
  </si>
  <si>
    <t>percent distribution:</t>
  </si>
  <si>
    <t>Table 5B:  Student Credit Hours (SCH) by College Major (Undergraduate and Graduate)</t>
  </si>
  <si>
    <t>Table 2B:  Enrolled Hours* by Student Class</t>
  </si>
  <si>
    <t>Table 5C:  Undergraduate Student Headcount by College Major on Fall Census</t>
  </si>
  <si>
    <t>Education</t>
  </si>
  <si>
    <t>2025 to 2026</t>
  </si>
  <si>
    <t>2022-26</t>
  </si>
  <si>
    <t>2017-26</t>
  </si>
  <si>
    <t>(Reported in 2026 dollars)</t>
  </si>
  <si>
    <t>Table 8B: Race &amp; Ethnicity of Full-Time Undergraduate Degree-Seeking Students on Fall Census</t>
  </si>
  <si>
    <t>Table 8C:  Under-Represented Minorities (URM) on Fall Census</t>
  </si>
  <si>
    <r>
      <t>Table 8C:  Under-Represented Minorities</t>
    </r>
    <r>
      <rPr>
        <b/>
        <vertAlign val="superscript"/>
        <sz val="14"/>
        <color theme="1"/>
        <rFont val="Arial"/>
        <family val="2"/>
      </rPr>
      <t>1</t>
    </r>
    <r>
      <rPr>
        <b/>
        <sz val="14"/>
        <color theme="1"/>
        <rFont val="Arial"/>
        <family val="2"/>
      </rPr>
      <t xml:space="preserve"> (URM) on Fall Census</t>
    </r>
  </si>
  <si>
    <t>Table 8B:  Race &amp; Ethnicity of Undergraduate Full-Time Degree-Seeking Students on Fall Census</t>
  </si>
  <si>
    <t>families whose total income is 125% or below poverty controlling for family size.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</si>
</sst>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_);[Red]\(&quot;$&quot;#,##0\)"/>
    <numFmt numFmtId="164" formatCode="0.0%;[Red]\-0.0%"/>
    <numFmt numFmtId="165" formatCode="0.0%"/>
    <numFmt numFmtId="166" formatCode="#,##0.0"/>
    <numFmt numFmtId="167" formatCode="#,##0;[Red]\-#,##0"/>
    <numFmt numFmtId="168" formatCode="#,##0.0;[Red]#,##0.0"/>
    <numFmt numFmtId="169" formatCode="0.0"/>
    <numFmt numFmtId="170" formatCode="#,##0.0;[Red]\-#,##0.0"/>
    <numFmt numFmtId="171" formatCode="&quot;$&quot;#,##0"/>
    <numFmt numFmtId="172" formatCode="&quot;$&quot;#,##0;[Red]\-&quot;$&quot;#,##0"/>
    <numFmt numFmtId="173" formatCode="###0"/>
  </numFmts>
  <fonts count="18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b/>
      <u/>
      <sz val="8"/>
      <color theme="1"/>
      <name val="Arial"/>
      <family val="2"/>
    </font>
    <font>
      <i/>
      <sz val="8"/>
      <color theme="1"/>
      <name val="Arial"/>
      <family val="2"/>
    </font>
    <font>
      <sz val="24"/>
      <color theme="1"/>
      <name val="Arial"/>
      <family val="2"/>
    </font>
    <font>
      <sz val="12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18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i/>
      <sz val="8"/>
      <color indexed="8"/>
      <name val="Arial"/>
      <family val="2"/>
    </font>
    <font>
      <b/>
      <vertAlign val="superscript"/>
      <sz val="8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vertAlign val="superscript"/>
      <sz val="14"/>
      <color theme="1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9" fillId="0" borderId="0"/>
    <xf numFmtId="0" fontId="11" fillId="0" borderId="0"/>
  </cellStyleXfs>
  <cellXfs count="14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0" borderId="1" xfId="0" applyFont="1" applyBorder="1"/>
    <xf numFmtId="0" fontId="1" fillId="0" borderId="0" xfId="0" applyFont="1" applyAlignment="1">
      <alignment horizontal="left"/>
    </xf>
    <xf numFmtId="3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9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Continuous"/>
    </xf>
    <xf numFmtId="164" fontId="0" fillId="0" borderId="0" xfId="0" applyNumberFormat="1" applyAlignment="1">
      <alignment horizontal="right"/>
    </xf>
    <xf numFmtId="3" fontId="4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/>
    <xf numFmtId="164" fontId="4" fillId="0" borderId="0" xfId="0" applyNumberFormat="1" applyFont="1" applyAlignment="1">
      <alignment horizontal="right"/>
    </xf>
    <xf numFmtId="0" fontId="0" fillId="0" borderId="2" xfId="0" applyBorder="1"/>
    <xf numFmtId="164" fontId="1" fillId="0" borderId="2" xfId="0" applyNumberFormat="1" applyFont="1" applyBorder="1" applyAlignment="1">
      <alignment horizontal="centerContinuous"/>
    </xf>
    <xf numFmtId="1" fontId="0" fillId="0" borderId="0" xfId="0" applyNumberFormat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Continuous" wrapText="1"/>
    </xf>
    <xf numFmtId="0" fontId="1" fillId="0" borderId="1" xfId="0" applyFont="1" applyBorder="1" applyAlignment="1">
      <alignment horizontal="center" wrapText="1"/>
    </xf>
    <xf numFmtId="165" fontId="0" fillId="0" borderId="2" xfId="0" applyNumberFormat="1" applyBorder="1"/>
    <xf numFmtId="0" fontId="1" fillId="0" borderId="2" xfId="0" applyFont="1" applyBorder="1"/>
    <xf numFmtId="0" fontId="0" fillId="0" borderId="5" xfId="0" applyBorder="1"/>
    <xf numFmtId="167" fontId="0" fillId="0" borderId="2" xfId="0" applyNumberFormat="1" applyBorder="1"/>
    <xf numFmtId="167" fontId="1" fillId="0" borderId="2" xfId="0" applyNumberFormat="1" applyFont="1" applyBorder="1"/>
    <xf numFmtId="168" fontId="0" fillId="0" borderId="2" xfId="0" applyNumberFormat="1" applyBorder="1"/>
    <xf numFmtId="170" fontId="0" fillId="0" borderId="2" xfId="0" applyNumberFormat="1" applyBorder="1"/>
    <xf numFmtId="0" fontId="7" fillId="0" borderId="0" xfId="0" applyFont="1"/>
    <xf numFmtId="165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167" fontId="0" fillId="0" borderId="2" xfId="0" applyNumberFormat="1" applyBorder="1" applyAlignment="1">
      <alignment horizontal="right"/>
    </xf>
    <xf numFmtId="164" fontId="0" fillId="0" borderId="0" xfId="0" applyNumberForma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72" fontId="0" fillId="0" borderId="2" xfId="0" applyNumberFormat="1" applyBorder="1"/>
    <xf numFmtId="173" fontId="10" fillId="0" borderId="0" xfId="2" applyNumberFormat="1" applyFont="1" applyAlignment="1">
      <alignment horizontal="right" vertical="center"/>
    </xf>
    <xf numFmtId="3" fontId="10" fillId="0" borderId="0" xfId="2" applyNumberFormat="1" applyFont="1" applyAlignment="1">
      <alignment horizontal="right" vertical="center"/>
    </xf>
    <xf numFmtId="165" fontId="10" fillId="0" borderId="0" xfId="2" applyNumberFormat="1" applyFont="1" applyAlignment="1">
      <alignment horizontal="right" vertical="center"/>
    </xf>
    <xf numFmtId="165" fontId="1" fillId="0" borderId="0" xfId="0" applyNumberFormat="1" applyFont="1" applyAlignment="1">
      <alignment horizontal="centerContinuous"/>
    </xf>
    <xf numFmtId="165" fontId="0" fillId="0" borderId="0" xfId="0" applyNumberFormat="1" applyAlignment="1">
      <alignment horizontal="centerContinuous"/>
    </xf>
    <xf numFmtId="0" fontId="1" fillId="0" borderId="0" xfId="0" applyFont="1" applyAlignment="1">
      <alignment horizontal="left" indent="1"/>
    </xf>
    <xf numFmtId="3" fontId="10" fillId="0" borderId="0" xfId="1" applyNumberFormat="1" applyFont="1" applyAlignment="1">
      <alignment horizontal="right" vertical="center"/>
    </xf>
    <xf numFmtId="3" fontId="12" fillId="0" borderId="0" xfId="2" applyNumberFormat="1" applyFont="1" applyAlignment="1">
      <alignment horizontal="right" vertical="center"/>
    </xf>
    <xf numFmtId="167" fontId="4" fillId="0" borderId="0" xfId="0" applyNumberFormat="1" applyFont="1"/>
    <xf numFmtId="1" fontId="10" fillId="0" borderId="0" xfId="2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165" fontId="0" fillId="0" borderId="0" xfId="0" applyNumberFormat="1" applyAlignment="1">
      <alignment horizontal="center"/>
    </xf>
    <xf numFmtId="3" fontId="1" fillId="0" borderId="0" xfId="0" applyNumberFormat="1" applyFont="1"/>
    <xf numFmtId="3" fontId="14" fillId="0" borderId="0" xfId="1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/>
    </xf>
    <xf numFmtId="3" fontId="14" fillId="0" borderId="0" xfId="2" applyNumberFormat="1" applyFont="1" applyAlignment="1">
      <alignment horizontal="right" vertical="center"/>
    </xf>
    <xf numFmtId="167" fontId="1" fillId="0" borderId="4" xfId="0" applyNumberFormat="1" applyFont="1" applyBorder="1"/>
    <xf numFmtId="164" fontId="1" fillId="0" borderId="5" xfId="0" applyNumberFormat="1" applyFont="1" applyBorder="1" applyAlignment="1">
      <alignment horizontal="right"/>
    </xf>
    <xf numFmtId="167" fontId="0" fillId="0" borderId="4" xfId="0" applyNumberFormat="1" applyBorder="1"/>
    <xf numFmtId="167" fontId="0" fillId="0" borderId="0" xfId="0" applyNumberFormat="1"/>
    <xf numFmtId="0" fontId="0" fillId="0" borderId="0" xfId="0" applyAlignment="1">
      <alignment vertical="center"/>
    </xf>
    <xf numFmtId="164" fontId="0" fillId="0" borderId="2" xfId="0" applyNumberFormat="1" applyBorder="1"/>
    <xf numFmtId="0" fontId="15" fillId="0" borderId="0" xfId="0" applyFont="1" applyAlignment="1">
      <alignment vertical="center"/>
    </xf>
    <xf numFmtId="165" fontId="10" fillId="0" borderId="0" xfId="1" applyNumberFormat="1" applyFont="1" applyAlignment="1">
      <alignment horizontal="right" vertical="center"/>
    </xf>
    <xf numFmtId="0" fontId="1" fillId="2" borderId="0" xfId="0" applyFont="1" applyFill="1" applyAlignment="1">
      <alignment horizontal="left" indent="1"/>
    </xf>
    <xf numFmtId="3" fontId="1" fillId="2" borderId="0" xfId="0" applyNumberFormat="1" applyFont="1" applyFill="1"/>
    <xf numFmtId="3" fontId="14" fillId="2" borderId="0" xfId="1" applyNumberFormat="1" applyFont="1" applyFill="1" applyAlignment="1">
      <alignment horizontal="right" vertical="center"/>
    </xf>
    <xf numFmtId="167" fontId="1" fillId="2" borderId="2" xfId="0" applyNumberFormat="1" applyFont="1" applyFill="1" applyBorder="1"/>
    <xf numFmtId="164" fontId="1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right"/>
    </xf>
    <xf numFmtId="3" fontId="0" fillId="2" borderId="0" xfId="0" applyNumberFormat="1" applyFill="1"/>
    <xf numFmtId="3" fontId="10" fillId="2" borderId="0" xfId="1" applyNumberFormat="1" applyFont="1" applyFill="1" applyAlignment="1">
      <alignment horizontal="right" vertical="center"/>
    </xf>
    <xf numFmtId="167" fontId="0" fillId="2" borderId="2" xfId="0" applyNumberFormat="1" applyFill="1" applyBorder="1"/>
    <xf numFmtId="164" fontId="0" fillId="2" borderId="0" xfId="0" applyNumberFormat="1" applyFill="1" applyAlignment="1">
      <alignment horizontal="right"/>
    </xf>
    <xf numFmtId="173" fontId="10" fillId="2" borderId="0" xfId="2" applyNumberFormat="1" applyFont="1" applyFill="1" applyAlignment="1">
      <alignment horizontal="right" vertical="center"/>
    </xf>
    <xf numFmtId="3" fontId="0" fillId="2" borderId="0" xfId="0" applyNumberFormat="1" applyFill="1" applyAlignment="1">
      <alignment horizontal="right"/>
    </xf>
    <xf numFmtId="165" fontId="0" fillId="2" borderId="0" xfId="0" applyNumberFormat="1" applyFill="1"/>
    <xf numFmtId="165" fontId="0" fillId="2" borderId="2" xfId="0" applyNumberFormat="1" applyFill="1" applyBorder="1"/>
    <xf numFmtId="3" fontId="14" fillId="2" borderId="0" xfId="2" applyNumberFormat="1" applyFont="1" applyFill="1" applyAlignment="1">
      <alignment horizontal="right" vertical="center"/>
    </xf>
    <xf numFmtId="3" fontId="10" fillId="2" borderId="0" xfId="2" applyNumberFormat="1" applyFont="1" applyFill="1" applyAlignment="1">
      <alignment horizontal="right" vertical="center"/>
    </xf>
    <xf numFmtId="166" fontId="0" fillId="2" borderId="0" xfId="0" applyNumberFormat="1" applyFill="1"/>
    <xf numFmtId="169" fontId="10" fillId="2" borderId="0" xfId="2" applyNumberFormat="1" applyFont="1" applyFill="1" applyAlignment="1">
      <alignment horizontal="right" vertical="center"/>
    </xf>
    <xf numFmtId="168" fontId="0" fillId="2" borderId="2" xfId="0" applyNumberFormat="1" applyFill="1" applyBorder="1"/>
    <xf numFmtId="164" fontId="0" fillId="2" borderId="0" xfId="0" applyNumberFormat="1" applyFill="1"/>
    <xf numFmtId="169" fontId="0" fillId="2" borderId="0" xfId="0" applyNumberFormat="1" applyFill="1"/>
    <xf numFmtId="0" fontId="1" fillId="2" borderId="0" xfId="0" applyFont="1" applyFill="1" applyAlignment="1">
      <alignment horizontal="right"/>
    </xf>
    <xf numFmtId="0" fontId="0" fillId="2" borderId="0" xfId="0" applyFill="1"/>
    <xf numFmtId="165" fontId="0" fillId="2" borderId="6" xfId="0" applyNumberFormat="1" applyFill="1" applyBorder="1"/>
    <xf numFmtId="165" fontId="0" fillId="2" borderId="0" xfId="0" applyNumberFormat="1" applyFill="1" applyAlignment="1">
      <alignment horizontal="right"/>
    </xf>
    <xf numFmtId="170" fontId="0" fillId="2" borderId="2" xfId="0" applyNumberFormat="1" applyFill="1" applyBorder="1"/>
    <xf numFmtId="164" fontId="0" fillId="2" borderId="0" xfId="0" applyNumberFormat="1" applyFill="1" applyAlignment="1">
      <alignment horizontal="center"/>
    </xf>
    <xf numFmtId="164" fontId="0" fillId="2" borderId="2" xfId="0" applyNumberFormat="1" applyFill="1" applyBorder="1"/>
    <xf numFmtId="0" fontId="0" fillId="2" borderId="0" xfId="0" applyFill="1" applyAlignment="1">
      <alignment horizontal="right" indent="1"/>
    </xf>
    <xf numFmtId="165" fontId="10" fillId="2" borderId="0" xfId="1" applyNumberFormat="1" applyFont="1" applyFill="1" applyAlignment="1">
      <alignment horizontal="right" vertical="center"/>
    </xf>
    <xf numFmtId="167" fontId="0" fillId="2" borderId="2" xfId="0" applyNumberFormat="1" applyFill="1" applyBorder="1" applyAlignment="1">
      <alignment horizontal="right"/>
    </xf>
    <xf numFmtId="165" fontId="10" fillId="2" borderId="0" xfId="2" applyNumberFormat="1" applyFont="1" applyFill="1" applyAlignment="1">
      <alignment horizontal="right" vertical="center"/>
    </xf>
    <xf numFmtId="172" fontId="0" fillId="2" borderId="2" xfId="0" applyNumberFormat="1" applyFill="1" applyBorder="1"/>
    <xf numFmtId="0" fontId="1" fillId="0" borderId="1" xfId="0" applyFont="1" applyBorder="1" applyAlignment="1">
      <alignment horizontal="right"/>
    </xf>
    <xf numFmtId="0" fontId="0" fillId="3" borderId="0" xfId="0" applyFill="1" applyAlignment="1">
      <alignment horizontal="right"/>
    </xf>
    <xf numFmtId="3" fontId="10" fillId="3" borderId="0" xfId="2" applyNumberFormat="1" applyFont="1" applyFill="1" applyAlignment="1">
      <alignment horizontal="right" vertical="center"/>
    </xf>
    <xf numFmtId="167" fontId="0" fillId="3" borderId="2" xfId="0" applyNumberFormat="1" applyFill="1" applyBorder="1"/>
    <xf numFmtId="164" fontId="0" fillId="3" borderId="0" xfId="0" applyNumberFormat="1" applyFill="1" applyAlignment="1">
      <alignment horizontal="right"/>
    </xf>
    <xf numFmtId="6" fontId="0" fillId="0" borderId="0" xfId="0" applyNumberFormat="1"/>
    <xf numFmtId="6" fontId="0" fillId="3" borderId="0" xfId="0" applyNumberFormat="1" applyFill="1"/>
    <xf numFmtId="164" fontId="0" fillId="3" borderId="0" xfId="0" applyNumberFormat="1" applyFill="1"/>
    <xf numFmtId="164" fontId="0" fillId="3" borderId="0" xfId="0" applyNumberFormat="1" applyFill="1" applyAlignment="1">
      <alignment horizontal="center"/>
    </xf>
    <xf numFmtId="0" fontId="1" fillId="0" borderId="1" xfId="0" applyFont="1" applyBorder="1" applyAlignment="1">
      <alignment wrapText="1"/>
    </xf>
    <xf numFmtId="171" fontId="0" fillId="0" borderId="0" xfId="0" applyNumberFormat="1" applyAlignment="1">
      <alignment horizontal="right"/>
    </xf>
    <xf numFmtId="171" fontId="0" fillId="2" borderId="0" xfId="0" applyNumberFormat="1" applyFill="1" applyAlignment="1">
      <alignment horizontal="right"/>
    </xf>
    <xf numFmtId="165" fontId="0" fillId="0" borderId="6" xfId="0" applyNumberFormat="1" applyBorder="1"/>
    <xf numFmtId="3" fontId="0" fillId="3" borderId="0" xfId="0" applyNumberFormat="1" applyFill="1"/>
    <xf numFmtId="165" fontId="0" fillId="3" borderId="0" xfId="0" applyNumberFormat="1" applyFill="1"/>
    <xf numFmtId="165" fontId="0" fillId="3" borderId="2" xfId="0" applyNumberFormat="1" applyFill="1" applyBorder="1"/>
    <xf numFmtId="173" fontId="10" fillId="3" borderId="0" xfId="2" applyNumberFormat="1" applyFont="1" applyFill="1" applyAlignment="1">
      <alignment horizontal="right" vertical="center"/>
    </xf>
    <xf numFmtId="0" fontId="1" fillId="0" borderId="1" xfId="0" applyFont="1" applyBorder="1" applyAlignment="1">
      <alignment horizontal="center"/>
    </xf>
    <xf numFmtId="3" fontId="1" fillId="0" borderId="0" xfId="0" applyNumberFormat="1" applyFont="1" applyAlignment="1">
      <alignment horizontal="centerContinuous"/>
    </xf>
    <xf numFmtId="0" fontId="1" fillId="0" borderId="2" xfId="0" applyFont="1" applyBorder="1" applyAlignment="1">
      <alignment horizontal="centerContinuous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3" fontId="14" fillId="0" borderId="0" xfId="2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67" fontId="1" fillId="0" borderId="2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center"/>
    </xf>
    <xf numFmtId="0" fontId="0" fillId="3" borderId="0" xfId="0" applyFill="1"/>
    <xf numFmtId="0" fontId="1" fillId="0" borderId="0" xfId="0" applyFont="1" applyAlignment="1">
      <alignment horizontal="centerContinuous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Continuous" wrapText="1"/>
    </xf>
    <xf numFmtId="164" fontId="1" fillId="0" borderId="6" xfId="0" applyNumberFormat="1" applyFont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164" fontId="1" fillId="0" borderId="6" xfId="0" applyNumberFormat="1" applyFont="1" applyBorder="1" applyAlignment="1">
      <alignment horizontal="centerContinuous"/>
    </xf>
    <xf numFmtId="0" fontId="0" fillId="0" borderId="6" xfId="0" applyBorder="1"/>
    <xf numFmtId="0" fontId="1" fillId="0" borderId="8" xfId="0" applyFont="1" applyBorder="1" applyAlignment="1">
      <alignment horizontal="centerContinuous"/>
    </xf>
    <xf numFmtId="0" fontId="1" fillId="0" borderId="6" xfId="0" applyFont="1" applyBorder="1" applyAlignment="1">
      <alignment horizontal="centerContinuous"/>
    </xf>
    <xf numFmtId="164" fontId="0" fillId="2" borderId="6" xfId="0" applyNumberFormat="1" applyFill="1" applyBorder="1"/>
    <xf numFmtId="164" fontId="0" fillId="0" borderId="6" xfId="0" applyNumberFormat="1" applyBorder="1"/>
    <xf numFmtId="0" fontId="0" fillId="2" borderId="6" xfId="0" applyFill="1" applyBorder="1"/>
    <xf numFmtId="164" fontId="0" fillId="3" borderId="6" xfId="0" applyNumberFormat="1" applyFill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5" fontId="17" fillId="2" borderId="2" xfId="0" applyNumberFormat="1" applyFont="1" applyFill="1" applyBorder="1"/>
    <xf numFmtId="0" fontId="0" fillId="0" borderId="0" xfId="0" applyAlignment="1">
      <alignment vertical="center" wrapText="1"/>
    </xf>
  </cellXfs>
  <cellStyles count="3">
    <cellStyle name="Normal" xfId="0" builtinId="0"/>
    <cellStyle name="Normal_Sheet1" xfId="1" xr:uid="{00000000-0005-0000-0000-000001000000}"/>
    <cellStyle name="Normal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Figure</a:t>
            </a:r>
            <a:r>
              <a:rPr lang="en-US" sz="1200" baseline="0"/>
              <a:t> 1: Fall Census Headcount History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8025757258028021E-2"/>
          <c:y val="7.4210017214004123E-2"/>
          <c:w val="0.88879976560281204"/>
          <c:h val="0.83641511045654438"/>
        </c:manualLayout>
      </c:layout>
      <c:lineChart>
        <c:grouping val="standard"/>
        <c:varyColors val="0"/>
        <c:ser>
          <c:idx val="0"/>
          <c:order val="0"/>
          <c:tx>
            <c:strRef>
              <c:f>data!$B$3</c:f>
              <c:strCache>
                <c:ptCount val="1"/>
                <c:pt idx="0">
                  <c:v>Headcount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125"/>
            <c:marker>
              <c:symbol val="circle"/>
              <c:size val="5"/>
              <c:spPr>
                <a:solidFill>
                  <a:srgbClr val="FFC000"/>
                </a:solidFill>
                <a:ln w="9525">
                  <a:solidFill>
                    <a:srgbClr val="FFC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7F18-41D8-A789-8734407B5A60}"/>
              </c:ext>
            </c:extLst>
          </c:dPt>
          <c:cat>
            <c:numRef>
              <c:f>data!$A$4:$A$135</c:f>
              <c:numCache>
                <c:formatCode>General</c:formatCode>
                <c:ptCount val="132"/>
                <c:pt idx="0">
                  <c:v>1895</c:v>
                </c:pt>
                <c:pt idx="1">
                  <c:v>1896</c:v>
                </c:pt>
                <c:pt idx="2">
                  <c:v>1897</c:v>
                </c:pt>
                <c:pt idx="3">
                  <c:v>1898</c:v>
                </c:pt>
                <c:pt idx="4">
                  <c:v>1899</c:v>
                </c:pt>
                <c:pt idx="5">
                  <c:v>1900</c:v>
                </c:pt>
                <c:pt idx="6">
                  <c:v>1901</c:v>
                </c:pt>
                <c:pt idx="7">
                  <c:v>1902</c:v>
                </c:pt>
                <c:pt idx="8">
                  <c:v>1903</c:v>
                </c:pt>
                <c:pt idx="9">
                  <c:v>1904</c:v>
                </c:pt>
                <c:pt idx="10">
                  <c:v>1905</c:v>
                </c:pt>
                <c:pt idx="11">
                  <c:v>1906</c:v>
                </c:pt>
                <c:pt idx="12">
                  <c:v>1907</c:v>
                </c:pt>
                <c:pt idx="13">
                  <c:v>1908</c:v>
                </c:pt>
                <c:pt idx="14">
                  <c:v>1909</c:v>
                </c:pt>
                <c:pt idx="15">
                  <c:v>1910</c:v>
                </c:pt>
                <c:pt idx="16">
                  <c:v>1911</c:v>
                </c:pt>
                <c:pt idx="17">
                  <c:v>1912</c:v>
                </c:pt>
                <c:pt idx="18">
                  <c:v>1913</c:v>
                </c:pt>
                <c:pt idx="19">
                  <c:v>1914</c:v>
                </c:pt>
                <c:pt idx="20">
                  <c:v>1915</c:v>
                </c:pt>
                <c:pt idx="21">
                  <c:v>1916</c:v>
                </c:pt>
                <c:pt idx="22">
                  <c:v>1917</c:v>
                </c:pt>
                <c:pt idx="23">
                  <c:v>1918</c:v>
                </c:pt>
                <c:pt idx="24">
                  <c:v>1919</c:v>
                </c:pt>
                <c:pt idx="25">
                  <c:v>1920</c:v>
                </c:pt>
                <c:pt idx="26">
                  <c:v>1921</c:v>
                </c:pt>
                <c:pt idx="27">
                  <c:v>1922</c:v>
                </c:pt>
                <c:pt idx="28">
                  <c:v>1923</c:v>
                </c:pt>
                <c:pt idx="29">
                  <c:v>1924</c:v>
                </c:pt>
                <c:pt idx="30">
                  <c:v>1925</c:v>
                </c:pt>
                <c:pt idx="31">
                  <c:v>1926</c:v>
                </c:pt>
                <c:pt idx="32">
                  <c:v>1927</c:v>
                </c:pt>
                <c:pt idx="33">
                  <c:v>1928</c:v>
                </c:pt>
                <c:pt idx="34">
                  <c:v>1929</c:v>
                </c:pt>
                <c:pt idx="35">
                  <c:v>1930</c:v>
                </c:pt>
                <c:pt idx="36">
                  <c:v>1931</c:v>
                </c:pt>
                <c:pt idx="37">
                  <c:v>1932</c:v>
                </c:pt>
                <c:pt idx="38">
                  <c:v>1933</c:v>
                </c:pt>
                <c:pt idx="39">
                  <c:v>1934</c:v>
                </c:pt>
                <c:pt idx="40">
                  <c:v>1935</c:v>
                </c:pt>
                <c:pt idx="41">
                  <c:v>1936</c:v>
                </c:pt>
                <c:pt idx="42">
                  <c:v>1937</c:v>
                </c:pt>
                <c:pt idx="43">
                  <c:v>1938</c:v>
                </c:pt>
                <c:pt idx="44">
                  <c:v>1939</c:v>
                </c:pt>
                <c:pt idx="45">
                  <c:v>1940</c:v>
                </c:pt>
                <c:pt idx="46">
                  <c:v>1941</c:v>
                </c:pt>
                <c:pt idx="47">
                  <c:v>1942</c:v>
                </c:pt>
                <c:pt idx="48">
                  <c:v>1943</c:v>
                </c:pt>
                <c:pt idx="49">
                  <c:v>1944</c:v>
                </c:pt>
                <c:pt idx="50">
                  <c:v>1945</c:v>
                </c:pt>
                <c:pt idx="51">
                  <c:v>1946</c:v>
                </c:pt>
                <c:pt idx="52">
                  <c:v>1947</c:v>
                </c:pt>
                <c:pt idx="53">
                  <c:v>1948</c:v>
                </c:pt>
                <c:pt idx="54">
                  <c:v>1949</c:v>
                </c:pt>
                <c:pt idx="55">
                  <c:v>1950</c:v>
                </c:pt>
                <c:pt idx="56">
                  <c:v>1951</c:v>
                </c:pt>
                <c:pt idx="57">
                  <c:v>1952</c:v>
                </c:pt>
                <c:pt idx="58">
                  <c:v>1953</c:v>
                </c:pt>
                <c:pt idx="59">
                  <c:v>1954</c:v>
                </c:pt>
                <c:pt idx="60">
                  <c:v>1955</c:v>
                </c:pt>
                <c:pt idx="61">
                  <c:v>1956</c:v>
                </c:pt>
                <c:pt idx="62">
                  <c:v>1957</c:v>
                </c:pt>
                <c:pt idx="63">
                  <c:v>1958</c:v>
                </c:pt>
                <c:pt idx="64">
                  <c:v>1959</c:v>
                </c:pt>
                <c:pt idx="65">
                  <c:v>1960</c:v>
                </c:pt>
                <c:pt idx="66">
                  <c:v>1961</c:v>
                </c:pt>
                <c:pt idx="67">
                  <c:v>1962</c:v>
                </c:pt>
                <c:pt idx="68">
                  <c:v>1963</c:v>
                </c:pt>
                <c:pt idx="69">
                  <c:v>1964</c:v>
                </c:pt>
                <c:pt idx="70">
                  <c:v>1965</c:v>
                </c:pt>
                <c:pt idx="71">
                  <c:v>1966</c:v>
                </c:pt>
                <c:pt idx="72">
                  <c:v>1967</c:v>
                </c:pt>
                <c:pt idx="73">
                  <c:v>1968</c:v>
                </c:pt>
                <c:pt idx="74">
                  <c:v>1969</c:v>
                </c:pt>
                <c:pt idx="75">
                  <c:v>1970</c:v>
                </c:pt>
                <c:pt idx="76">
                  <c:v>1971</c:v>
                </c:pt>
                <c:pt idx="77">
                  <c:v>1972</c:v>
                </c:pt>
                <c:pt idx="78">
                  <c:v>1973</c:v>
                </c:pt>
                <c:pt idx="79">
                  <c:v>1974</c:v>
                </c:pt>
                <c:pt idx="80">
                  <c:v>1975</c:v>
                </c:pt>
                <c:pt idx="81">
                  <c:v>1976</c:v>
                </c:pt>
                <c:pt idx="82">
                  <c:v>1977</c:v>
                </c:pt>
                <c:pt idx="83">
                  <c:v>1978</c:v>
                </c:pt>
                <c:pt idx="84">
                  <c:v>1979</c:v>
                </c:pt>
                <c:pt idx="85">
                  <c:v>1980</c:v>
                </c:pt>
                <c:pt idx="86">
                  <c:v>1981</c:v>
                </c:pt>
                <c:pt idx="87">
                  <c:v>1982</c:v>
                </c:pt>
                <c:pt idx="88">
                  <c:v>1983</c:v>
                </c:pt>
                <c:pt idx="89">
                  <c:v>1984</c:v>
                </c:pt>
                <c:pt idx="90">
                  <c:v>1985</c:v>
                </c:pt>
                <c:pt idx="91">
                  <c:v>1986</c:v>
                </c:pt>
                <c:pt idx="92">
                  <c:v>1987</c:v>
                </c:pt>
                <c:pt idx="93">
                  <c:v>1988</c:v>
                </c:pt>
                <c:pt idx="94">
                  <c:v>1989</c:v>
                </c:pt>
                <c:pt idx="95">
                  <c:v>1990</c:v>
                </c:pt>
                <c:pt idx="96">
                  <c:v>1991</c:v>
                </c:pt>
                <c:pt idx="97">
                  <c:v>1992</c:v>
                </c:pt>
                <c:pt idx="98">
                  <c:v>1993</c:v>
                </c:pt>
                <c:pt idx="99">
                  <c:v>1994</c:v>
                </c:pt>
                <c:pt idx="100">
                  <c:v>1995</c:v>
                </c:pt>
                <c:pt idx="101">
                  <c:v>1996</c:v>
                </c:pt>
                <c:pt idx="102">
                  <c:v>1997</c:v>
                </c:pt>
                <c:pt idx="103">
                  <c:v>1998</c:v>
                </c:pt>
                <c:pt idx="104">
                  <c:v>1999</c:v>
                </c:pt>
                <c:pt idx="105">
                  <c:v>2000</c:v>
                </c:pt>
                <c:pt idx="106">
                  <c:v>2001</c:v>
                </c:pt>
                <c:pt idx="107">
                  <c:v>2002</c:v>
                </c:pt>
                <c:pt idx="108">
                  <c:v>2003</c:v>
                </c:pt>
                <c:pt idx="109">
                  <c:v>2004</c:v>
                </c:pt>
                <c:pt idx="110">
                  <c:v>2005</c:v>
                </c:pt>
                <c:pt idx="111">
                  <c:v>2006</c:v>
                </c:pt>
                <c:pt idx="112">
                  <c:v>2007</c:v>
                </c:pt>
                <c:pt idx="113">
                  <c:v>2008</c:v>
                </c:pt>
                <c:pt idx="114">
                  <c:v>2009</c:v>
                </c:pt>
                <c:pt idx="115">
                  <c:v>2010</c:v>
                </c:pt>
                <c:pt idx="116">
                  <c:v>2011</c:v>
                </c:pt>
                <c:pt idx="117">
                  <c:v>2012</c:v>
                </c:pt>
                <c:pt idx="118">
                  <c:v>2013</c:v>
                </c:pt>
                <c:pt idx="119">
                  <c:v>2014</c:v>
                </c:pt>
                <c:pt idx="120">
                  <c:v>2015</c:v>
                </c:pt>
                <c:pt idx="121">
                  <c:v>2016</c:v>
                </c:pt>
                <c:pt idx="122">
                  <c:v>2017</c:v>
                </c:pt>
                <c:pt idx="123">
                  <c:v>2018</c:v>
                </c:pt>
                <c:pt idx="124">
                  <c:v>2019</c:v>
                </c:pt>
                <c:pt idx="125">
                  <c:v>2020</c:v>
                </c:pt>
                <c:pt idx="126">
                  <c:v>2021</c:v>
                </c:pt>
                <c:pt idx="127">
                  <c:v>2022</c:v>
                </c:pt>
                <c:pt idx="128">
                  <c:v>2023</c:v>
                </c:pt>
                <c:pt idx="129">
                  <c:v>2024</c:v>
                </c:pt>
                <c:pt idx="130">
                  <c:v>2025</c:v>
                </c:pt>
                <c:pt idx="131">
                  <c:v>2026</c:v>
                </c:pt>
              </c:numCache>
            </c:numRef>
          </c:cat>
          <c:val>
            <c:numRef>
              <c:f>data!$B$4:$B$135</c:f>
              <c:numCache>
                <c:formatCode>#,##0</c:formatCode>
                <c:ptCount val="132"/>
                <c:pt idx="0">
                  <c:v>28</c:v>
                </c:pt>
                <c:pt idx="1">
                  <c:v>51</c:v>
                </c:pt>
                <c:pt idx="2">
                  <c:v>78</c:v>
                </c:pt>
                <c:pt idx="3">
                  <c:v>32</c:v>
                </c:pt>
                <c:pt idx="4">
                  <c:v>61</c:v>
                </c:pt>
                <c:pt idx="5">
                  <c:v>62</c:v>
                </c:pt>
                <c:pt idx="6">
                  <c:v>60</c:v>
                </c:pt>
                <c:pt idx="7">
                  <c:v>75</c:v>
                </c:pt>
                <c:pt idx="8">
                  <c:v>86</c:v>
                </c:pt>
                <c:pt idx="9">
                  <c:v>76</c:v>
                </c:pt>
                <c:pt idx="10">
                  <c:v>92</c:v>
                </c:pt>
                <c:pt idx="11">
                  <c:v>110</c:v>
                </c:pt>
                <c:pt idx="12">
                  <c:v>108</c:v>
                </c:pt>
                <c:pt idx="13">
                  <c:v>126</c:v>
                </c:pt>
                <c:pt idx="14">
                  <c:v>151</c:v>
                </c:pt>
                <c:pt idx="15">
                  <c:v>161</c:v>
                </c:pt>
                <c:pt idx="16">
                  <c:v>162</c:v>
                </c:pt>
                <c:pt idx="17">
                  <c:v>142</c:v>
                </c:pt>
                <c:pt idx="18">
                  <c:v>205</c:v>
                </c:pt>
                <c:pt idx="19">
                  <c:v>274</c:v>
                </c:pt>
                <c:pt idx="20">
                  <c:v>327</c:v>
                </c:pt>
                <c:pt idx="21">
                  <c:v>391</c:v>
                </c:pt>
                <c:pt idx="22">
                  <c:v>385</c:v>
                </c:pt>
                <c:pt idx="23">
                  <c:v>314</c:v>
                </c:pt>
                <c:pt idx="24">
                  <c:v>358</c:v>
                </c:pt>
                <c:pt idx="25">
                  <c:v>460</c:v>
                </c:pt>
                <c:pt idx="26">
                  <c:v>554</c:v>
                </c:pt>
                <c:pt idx="27">
                  <c:v>643</c:v>
                </c:pt>
                <c:pt idx="28">
                  <c:v>597</c:v>
                </c:pt>
                <c:pt idx="29">
                  <c:v>628</c:v>
                </c:pt>
                <c:pt idx="30">
                  <c:v>535</c:v>
                </c:pt>
                <c:pt idx="31">
                  <c:v>569</c:v>
                </c:pt>
                <c:pt idx="32">
                  <c:v>962</c:v>
                </c:pt>
                <c:pt idx="33">
                  <c:v>941</c:v>
                </c:pt>
                <c:pt idx="34">
                  <c:v>975</c:v>
                </c:pt>
                <c:pt idx="35">
                  <c:v>1140</c:v>
                </c:pt>
                <c:pt idx="36">
                  <c:v>1292</c:v>
                </c:pt>
                <c:pt idx="37">
                  <c:v>1290</c:v>
                </c:pt>
                <c:pt idx="38">
                  <c:v>1052</c:v>
                </c:pt>
                <c:pt idx="39">
                  <c:v>1148</c:v>
                </c:pt>
                <c:pt idx="40">
                  <c:v>1276</c:v>
                </c:pt>
                <c:pt idx="41">
                  <c:v>1345</c:v>
                </c:pt>
                <c:pt idx="42">
                  <c:v>1295</c:v>
                </c:pt>
                <c:pt idx="43">
                  <c:v>1411</c:v>
                </c:pt>
                <c:pt idx="44">
                  <c:v>1512</c:v>
                </c:pt>
                <c:pt idx="45">
                  <c:v>1461</c:v>
                </c:pt>
                <c:pt idx="46">
                  <c:v>1345</c:v>
                </c:pt>
                <c:pt idx="47">
                  <c:v>1194</c:v>
                </c:pt>
                <c:pt idx="48">
                  <c:v>710</c:v>
                </c:pt>
                <c:pt idx="49">
                  <c:v>745</c:v>
                </c:pt>
                <c:pt idx="50">
                  <c:v>1119</c:v>
                </c:pt>
                <c:pt idx="51">
                  <c:v>2810</c:v>
                </c:pt>
                <c:pt idx="52">
                  <c:v>3032</c:v>
                </c:pt>
                <c:pt idx="53">
                  <c:v>3124</c:v>
                </c:pt>
                <c:pt idx="54">
                  <c:v>3390</c:v>
                </c:pt>
                <c:pt idx="55">
                  <c:v>2930</c:v>
                </c:pt>
                <c:pt idx="56">
                  <c:v>2919</c:v>
                </c:pt>
                <c:pt idx="57">
                  <c:v>3040</c:v>
                </c:pt>
                <c:pt idx="58">
                  <c:v>3319</c:v>
                </c:pt>
                <c:pt idx="59">
                  <c:v>3848</c:v>
                </c:pt>
                <c:pt idx="60">
                  <c:v>4392</c:v>
                </c:pt>
                <c:pt idx="61">
                  <c:v>5470</c:v>
                </c:pt>
                <c:pt idx="62">
                  <c:v>5704</c:v>
                </c:pt>
                <c:pt idx="63">
                  <c:v>5747</c:v>
                </c:pt>
                <c:pt idx="64">
                  <c:v>5875</c:v>
                </c:pt>
                <c:pt idx="65">
                  <c:v>5657</c:v>
                </c:pt>
                <c:pt idx="66">
                  <c:v>5748</c:v>
                </c:pt>
                <c:pt idx="67">
                  <c:v>5914</c:v>
                </c:pt>
                <c:pt idx="68">
                  <c:v>6718</c:v>
                </c:pt>
                <c:pt idx="69">
                  <c:v>9245</c:v>
                </c:pt>
                <c:pt idx="70">
                  <c:v>10362</c:v>
                </c:pt>
                <c:pt idx="71">
                  <c:v>11101</c:v>
                </c:pt>
                <c:pt idx="72">
                  <c:v>11371</c:v>
                </c:pt>
                <c:pt idx="73">
                  <c:v>11568</c:v>
                </c:pt>
                <c:pt idx="74">
                  <c:v>12296</c:v>
                </c:pt>
                <c:pt idx="75">
                  <c:v>12395</c:v>
                </c:pt>
                <c:pt idx="76">
                  <c:v>13034</c:v>
                </c:pt>
                <c:pt idx="77">
                  <c:v>13153</c:v>
                </c:pt>
                <c:pt idx="78">
                  <c:v>14766</c:v>
                </c:pt>
                <c:pt idx="79">
                  <c:v>15005</c:v>
                </c:pt>
                <c:pt idx="80">
                  <c:v>15714</c:v>
                </c:pt>
                <c:pt idx="81">
                  <c:v>14842</c:v>
                </c:pt>
                <c:pt idx="82">
                  <c:v>15723</c:v>
                </c:pt>
                <c:pt idx="83">
                  <c:v>15937</c:v>
                </c:pt>
                <c:pt idx="84">
                  <c:v>16649</c:v>
                </c:pt>
                <c:pt idx="85">
                  <c:v>16617</c:v>
                </c:pt>
                <c:pt idx="86">
                  <c:v>16952</c:v>
                </c:pt>
                <c:pt idx="87">
                  <c:v>17187</c:v>
                </c:pt>
                <c:pt idx="88">
                  <c:v>17241</c:v>
                </c:pt>
                <c:pt idx="89">
                  <c:v>17021</c:v>
                </c:pt>
                <c:pt idx="90">
                  <c:v>16902</c:v>
                </c:pt>
                <c:pt idx="91">
                  <c:v>16843</c:v>
                </c:pt>
                <c:pt idx="92">
                  <c:v>17052</c:v>
                </c:pt>
                <c:pt idx="93">
                  <c:v>17267</c:v>
                </c:pt>
                <c:pt idx="94">
                  <c:v>17419</c:v>
                </c:pt>
                <c:pt idx="95">
                  <c:v>16668</c:v>
                </c:pt>
                <c:pt idx="96">
                  <c:v>15779</c:v>
                </c:pt>
                <c:pt idx="97">
                  <c:v>15120</c:v>
                </c:pt>
                <c:pt idx="98">
                  <c:v>14892</c:v>
                </c:pt>
                <c:pt idx="99">
                  <c:v>14558</c:v>
                </c:pt>
                <c:pt idx="100">
                  <c:v>14568</c:v>
                </c:pt>
                <c:pt idx="101">
                  <c:v>14264</c:v>
                </c:pt>
                <c:pt idx="102">
                  <c:v>14669</c:v>
                </c:pt>
                <c:pt idx="103">
                  <c:v>14773</c:v>
                </c:pt>
                <c:pt idx="104">
                  <c:v>14613</c:v>
                </c:pt>
                <c:pt idx="105">
                  <c:v>14810</c:v>
                </c:pt>
                <c:pt idx="106">
                  <c:v>14854</c:v>
                </c:pt>
                <c:pt idx="107">
                  <c:v>15534</c:v>
                </c:pt>
                <c:pt idx="108">
                  <c:v>14896</c:v>
                </c:pt>
                <c:pt idx="109">
                  <c:v>14297</c:v>
                </c:pt>
                <c:pt idx="110">
                  <c:v>14076</c:v>
                </c:pt>
                <c:pt idx="111">
                  <c:v>14298</c:v>
                </c:pt>
                <c:pt idx="112">
                  <c:v>14442</c:v>
                </c:pt>
                <c:pt idx="113">
                  <c:v>14612</c:v>
                </c:pt>
                <c:pt idx="114">
                  <c:v>14823</c:v>
                </c:pt>
                <c:pt idx="115">
                  <c:v>14806</c:v>
                </c:pt>
                <c:pt idx="116">
                  <c:v>15100</c:v>
                </c:pt>
                <c:pt idx="117">
                  <c:v>14898</c:v>
                </c:pt>
                <c:pt idx="118">
                  <c:v>14550</c:v>
                </c:pt>
                <c:pt idx="119">
                  <c:v>15003</c:v>
                </c:pt>
                <c:pt idx="120">
                  <c:v>14495</c:v>
                </c:pt>
                <c:pt idx="121">
                  <c:v>14474</c:v>
                </c:pt>
                <c:pt idx="122">
                  <c:v>15081</c:v>
                </c:pt>
                <c:pt idx="123">
                  <c:v>15784</c:v>
                </c:pt>
                <c:pt idx="124">
                  <c:v>16058</c:v>
                </c:pt>
                <c:pt idx="125">
                  <c:v>15550</c:v>
                </c:pt>
                <c:pt idx="126">
                  <c:v>16097</c:v>
                </c:pt>
                <c:pt idx="127">
                  <c:v>16921</c:v>
                </c:pt>
                <c:pt idx="128">
                  <c:v>17548</c:v>
                </c:pt>
                <c:pt idx="129">
                  <c:v>17700</c:v>
                </c:pt>
                <c:pt idx="130">
                  <c:v>18458</c:v>
                </c:pt>
                <c:pt idx="131">
                  <c:v>18003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11-4E24-BFB5-2B3493AA58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2968056"/>
        <c:axId val="302989416"/>
        <c:extLst/>
      </c:lineChart>
      <c:catAx>
        <c:axId val="302968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Year</a:t>
                </a:r>
                <a:r>
                  <a:rPr lang="en-US" sz="800" baseline="0"/>
                  <a:t> of Fall Census</a:t>
                </a:r>
                <a:endParaRPr lang="en-US" sz="8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2989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2989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Headcount</a:t>
                </a:r>
              </a:p>
            </c:rich>
          </c:tx>
          <c:layout>
            <c:manualLayout>
              <c:xMode val="edge"/>
              <c:yMode val="edge"/>
              <c:x val="1.7578475088048089E-2"/>
              <c:y val="0.427399026012409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2968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400"/>
              <a:t>Figure</a:t>
            </a:r>
            <a:r>
              <a:rPr lang="en-US" sz="1400" baseline="0"/>
              <a:t> 2:  Fall Census Headcount and Student Credit Hours History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0230143987283268E-2"/>
          <c:y val="7.3017799352750809E-2"/>
          <c:w val="0.82900274019444753"/>
          <c:h val="0.78687058838518975"/>
        </c:manualLayout>
      </c:layout>
      <c:lineChart>
        <c:grouping val="standard"/>
        <c:varyColors val="0"/>
        <c:ser>
          <c:idx val="1"/>
          <c:order val="1"/>
          <c:tx>
            <c:strRef>
              <c:f>data!$I$4</c:f>
              <c:strCache>
                <c:ptCount val="1"/>
                <c:pt idx="0">
                  <c:v>Student Credit Hours (SCH)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Pt>
            <c:idx val="59"/>
            <c:marker>
              <c:symbol val="circle"/>
              <c:size val="5"/>
              <c:spPr>
                <a:solidFill>
                  <a:srgbClr val="FFC000"/>
                </a:solidFill>
                <a:ln w="9525">
                  <a:solidFill>
                    <a:srgbClr val="FFC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EC3-4E58-A4D2-49A6A43A3717}"/>
              </c:ext>
            </c:extLst>
          </c:dPt>
          <c:cat>
            <c:numRef>
              <c:f>data!$G$5:$G$70</c:f>
              <c:numCache>
                <c:formatCode>General</c:formatCode>
                <c:ptCount val="66"/>
                <c:pt idx="0">
                  <c:v>1961</c:v>
                </c:pt>
                <c:pt idx="1">
                  <c:v>1962</c:v>
                </c:pt>
                <c:pt idx="2">
                  <c:v>1963</c:v>
                </c:pt>
                <c:pt idx="3">
                  <c:v>1964</c:v>
                </c:pt>
                <c:pt idx="4">
                  <c:v>1965</c:v>
                </c:pt>
                <c:pt idx="5">
                  <c:v>1966</c:v>
                </c:pt>
                <c:pt idx="6">
                  <c:v>1967</c:v>
                </c:pt>
                <c:pt idx="7">
                  <c:v>1968</c:v>
                </c:pt>
                <c:pt idx="8">
                  <c:v>1969</c:v>
                </c:pt>
                <c:pt idx="9">
                  <c:v>1970</c:v>
                </c:pt>
                <c:pt idx="10">
                  <c:v>1971</c:v>
                </c:pt>
                <c:pt idx="11">
                  <c:v>1972</c:v>
                </c:pt>
                <c:pt idx="12">
                  <c:v>1973</c:v>
                </c:pt>
                <c:pt idx="13">
                  <c:v>1974</c:v>
                </c:pt>
                <c:pt idx="14">
                  <c:v>1975</c:v>
                </c:pt>
                <c:pt idx="15">
                  <c:v>1976</c:v>
                </c:pt>
                <c:pt idx="16">
                  <c:v>1977</c:v>
                </c:pt>
                <c:pt idx="17">
                  <c:v>1978</c:v>
                </c:pt>
                <c:pt idx="18">
                  <c:v>1979</c:v>
                </c:pt>
                <c:pt idx="19">
                  <c:v>1980</c:v>
                </c:pt>
                <c:pt idx="20">
                  <c:v>1981</c:v>
                </c:pt>
                <c:pt idx="21">
                  <c:v>1982</c:v>
                </c:pt>
                <c:pt idx="22">
                  <c:v>1983</c:v>
                </c:pt>
                <c:pt idx="23">
                  <c:v>1984</c:v>
                </c:pt>
                <c:pt idx="24">
                  <c:v>1985</c:v>
                </c:pt>
                <c:pt idx="25">
                  <c:v>1986</c:v>
                </c:pt>
                <c:pt idx="26">
                  <c:v>1987</c:v>
                </c:pt>
                <c:pt idx="27">
                  <c:v>1988</c:v>
                </c:pt>
                <c:pt idx="28">
                  <c:v>1989</c:v>
                </c:pt>
                <c:pt idx="29">
                  <c:v>1990</c:v>
                </c:pt>
                <c:pt idx="30">
                  <c:v>1991</c:v>
                </c:pt>
                <c:pt idx="31">
                  <c:v>1992</c:v>
                </c:pt>
                <c:pt idx="32">
                  <c:v>1993</c:v>
                </c:pt>
                <c:pt idx="33">
                  <c:v>1994</c:v>
                </c:pt>
                <c:pt idx="34">
                  <c:v>1995</c:v>
                </c:pt>
                <c:pt idx="35">
                  <c:v>1996</c:v>
                </c:pt>
                <c:pt idx="36">
                  <c:v>1997</c:v>
                </c:pt>
                <c:pt idx="37">
                  <c:v>1998</c:v>
                </c:pt>
                <c:pt idx="38">
                  <c:v>1999</c:v>
                </c:pt>
                <c:pt idx="39">
                  <c:v>2000</c:v>
                </c:pt>
                <c:pt idx="40">
                  <c:v>2001</c:v>
                </c:pt>
                <c:pt idx="41">
                  <c:v>2002</c:v>
                </c:pt>
                <c:pt idx="42">
                  <c:v>2003</c:v>
                </c:pt>
                <c:pt idx="43">
                  <c:v>2004</c:v>
                </c:pt>
                <c:pt idx="44">
                  <c:v>2005</c:v>
                </c:pt>
                <c:pt idx="45">
                  <c:v>2006</c:v>
                </c:pt>
                <c:pt idx="46">
                  <c:v>2007</c:v>
                </c:pt>
                <c:pt idx="47">
                  <c:v>2008</c:v>
                </c:pt>
                <c:pt idx="48">
                  <c:v>2009</c:v>
                </c:pt>
                <c:pt idx="49">
                  <c:v>2010</c:v>
                </c:pt>
                <c:pt idx="50">
                  <c:v>2011</c:v>
                </c:pt>
                <c:pt idx="51">
                  <c:v>2012</c:v>
                </c:pt>
                <c:pt idx="52">
                  <c:v>2013</c:v>
                </c:pt>
                <c:pt idx="53">
                  <c:v>2014</c:v>
                </c:pt>
                <c:pt idx="54">
                  <c:v>2015</c:v>
                </c:pt>
                <c:pt idx="55">
                  <c:v>2016</c:v>
                </c:pt>
                <c:pt idx="56">
                  <c:v>2017</c:v>
                </c:pt>
                <c:pt idx="57">
                  <c:v>2018</c:v>
                </c:pt>
                <c:pt idx="58">
                  <c:v>2019</c:v>
                </c:pt>
                <c:pt idx="59">
                  <c:v>2020</c:v>
                </c:pt>
                <c:pt idx="60">
                  <c:v>2021</c:v>
                </c:pt>
                <c:pt idx="61">
                  <c:v>2022</c:v>
                </c:pt>
                <c:pt idx="62">
                  <c:v>2023</c:v>
                </c:pt>
                <c:pt idx="63">
                  <c:v>2024</c:v>
                </c:pt>
                <c:pt idx="64">
                  <c:v>2025</c:v>
                </c:pt>
                <c:pt idx="65">
                  <c:v>2026</c:v>
                </c:pt>
              </c:numCache>
            </c:numRef>
          </c:cat>
          <c:val>
            <c:numRef>
              <c:f>data!$I$5:$I$70</c:f>
              <c:numCache>
                <c:formatCode>#,##0</c:formatCode>
                <c:ptCount val="66"/>
                <c:pt idx="0">
                  <c:v>58512</c:v>
                </c:pt>
                <c:pt idx="1">
                  <c:v>60025</c:v>
                </c:pt>
                <c:pt idx="2">
                  <c:v>68510</c:v>
                </c:pt>
                <c:pt idx="3">
                  <c:v>95449</c:v>
                </c:pt>
                <c:pt idx="4">
                  <c:v>103160</c:v>
                </c:pt>
                <c:pt idx="5">
                  <c:v>111348</c:v>
                </c:pt>
                <c:pt idx="6">
                  <c:v>118564</c:v>
                </c:pt>
                <c:pt idx="7">
                  <c:v>122916</c:v>
                </c:pt>
                <c:pt idx="8">
                  <c:v>126205</c:v>
                </c:pt>
                <c:pt idx="9">
                  <c:v>132164</c:v>
                </c:pt>
                <c:pt idx="10">
                  <c:v>131987</c:v>
                </c:pt>
                <c:pt idx="11">
                  <c:v>138397</c:v>
                </c:pt>
                <c:pt idx="12">
                  <c:v>135824</c:v>
                </c:pt>
                <c:pt idx="13">
                  <c:v>141089</c:v>
                </c:pt>
                <c:pt idx="14">
                  <c:v>131759</c:v>
                </c:pt>
                <c:pt idx="15">
                  <c:v>138798</c:v>
                </c:pt>
                <c:pt idx="16">
                  <c:v>145777</c:v>
                </c:pt>
                <c:pt idx="17">
                  <c:v>142097</c:v>
                </c:pt>
                <c:pt idx="18">
                  <c:v>145583</c:v>
                </c:pt>
                <c:pt idx="19">
                  <c:v>149039.00000000169</c:v>
                </c:pt>
                <c:pt idx="20">
                  <c:v>153738.00000000154</c:v>
                </c:pt>
                <c:pt idx="21">
                  <c:v>158090.00000000055</c:v>
                </c:pt>
                <c:pt idx="22">
                  <c:v>158818.99999999898</c:v>
                </c:pt>
                <c:pt idx="23">
                  <c:v>155006.99999999962</c:v>
                </c:pt>
                <c:pt idx="24">
                  <c:v>153062.00000000151</c:v>
                </c:pt>
                <c:pt idx="25">
                  <c:v>146480.00000000047</c:v>
                </c:pt>
                <c:pt idx="26">
                  <c:v>146826.00000000049</c:v>
                </c:pt>
                <c:pt idx="27">
                  <c:v>152438.99999999901</c:v>
                </c:pt>
                <c:pt idx="28">
                  <c:v>157523.99999999825</c:v>
                </c:pt>
                <c:pt idx="29">
                  <c:v>155206.9999999991</c:v>
                </c:pt>
                <c:pt idx="30">
                  <c:v>149680.99999999953</c:v>
                </c:pt>
                <c:pt idx="31">
                  <c:v>143785.00000000041</c:v>
                </c:pt>
                <c:pt idx="32">
                  <c:v>140909.00000000079</c:v>
                </c:pt>
                <c:pt idx="33">
                  <c:v>138591.00000000041</c:v>
                </c:pt>
                <c:pt idx="34">
                  <c:v>135586.00000000044</c:v>
                </c:pt>
                <c:pt idx="35">
                  <c:v>129488.00000000163</c:v>
                </c:pt>
                <c:pt idx="36">
                  <c:v>132609.99999999913</c:v>
                </c:pt>
                <c:pt idx="37">
                  <c:v>134025.00000000041</c:v>
                </c:pt>
                <c:pt idx="38">
                  <c:v>134936.99999999977</c:v>
                </c:pt>
                <c:pt idx="39">
                  <c:v>139759.00000000131</c:v>
                </c:pt>
                <c:pt idx="40">
                  <c:v>142867.00000000032</c:v>
                </c:pt>
                <c:pt idx="41">
                  <c:v>149701.99999999735</c:v>
                </c:pt>
                <c:pt idx="42">
                  <c:v>147562.9999999998</c:v>
                </c:pt>
                <c:pt idx="43">
                  <c:v>142720.00000000052</c:v>
                </c:pt>
                <c:pt idx="44">
                  <c:v>141940.00000000041</c:v>
                </c:pt>
                <c:pt idx="45">
                  <c:v>144380.00000000111</c:v>
                </c:pt>
                <c:pt idx="46">
                  <c:v>147573.00000000125</c:v>
                </c:pt>
                <c:pt idx="47">
                  <c:v>153063.99999999977</c:v>
                </c:pt>
                <c:pt idx="48">
                  <c:v>156535.00000000099</c:v>
                </c:pt>
                <c:pt idx="49">
                  <c:v>156807.00000000006</c:v>
                </c:pt>
                <c:pt idx="50">
                  <c:v>161809.99999999942</c:v>
                </c:pt>
                <c:pt idx="51">
                  <c:v>161843.00000000044</c:v>
                </c:pt>
                <c:pt idx="52">
                  <c:v>161922.00000000017</c:v>
                </c:pt>
                <c:pt idx="53">
                  <c:v>165131.50000000035</c:v>
                </c:pt>
                <c:pt idx="54">
                  <c:v>160908.49999999997</c:v>
                </c:pt>
                <c:pt idx="55">
                  <c:v>160647</c:v>
                </c:pt>
                <c:pt idx="56">
                  <c:v>161516</c:v>
                </c:pt>
                <c:pt idx="57">
                  <c:v>164212.4999999991</c:v>
                </c:pt>
                <c:pt idx="58">
                  <c:v>165903.49999999933</c:v>
                </c:pt>
                <c:pt idx="59">
                  <c:v>160198</c:v>
                </c:pt>
                <c:pt idx="60">
                  <c:v>162955</c:v>
                </c:pt>
                <c:pt idx="61">
                  <c:v>168526</c:v>
                </c:pt>
                <c:pt idx="62">
                  <c:v>168615</c:v>
                </c:pt>
                <c:pt idx="63">
                  <c:v>166735</c:v>
                </c:pt>
                <c:pt idx="64">
                  <c:v>170520.5</c:v>
                </c:pt>
                <c:pt idx="65">
                  <c:v>167899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3E-4C14-9905-0AE6F9C1A3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2123336"/>
        <c:axId val="642117760"/>
      </c:lineChart>
      <c:lineChart>
        <c:grouping val="standard"/>
        <c:varyColors val="0"/>
        <c:ser>
          <c:idx val="0"/>
          <c:order val="0"/>
          <c:tx>
            <c:strRef>
              <c:f>data!$H$4</c:f>
              <c:strCache>
                <c:ptCount val="1"/>
                <c:pt idx="0">
                  <c:v>Headcount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59"/>
            <c:marker>
              <c:symbol val="circle"/>
              <c:size val="5"/>
              <c:spPr>
                <a:solidFill>
                  <a:srgbClr val="FFC000"/>
                </a:solidFill>
                <a:ln w="9525">
                  <a:solidFill>
                    <a:srgbClr val="FFC00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EC3-4E58-A4D2-49A6A43A3717}"/>
              </c:ext>
            </c:extLst>
          </c:dPt>
          <c:cat>
            <c:numRef>
              <c:f>data!$G$5:$G$70</c:f>
              <c:numCache>
                <c:formatCode>General</c:formatCode>
                <c:ptCount val="66"/>
                <c:pt idx="0">
                  <c:v>1961</c:v>
                </c:pt>
                <c:pt idx="1">
                  <c:v>1962</c:v>
                </c:pt>
                <c:pt idx="2">
                  <c:v>1963</c:v>
                </c:pt>
                <c:pt idx="3">
                  <c:v>1964</c:v>
                </c:pt>
                <c:pt idx="4">
                  <c:v>1965</c:v>
                </c:pt>
                <c:pt idx="5">
                  <c:v>1966</c:v>
                </c:pt>
                <c:pt idx="6">
                  <c:v>1967</c:v>
                </c:pt>
                <c:pt idx="7">
                  <c:v>1968</c:v>
                </c:pt>
                <c:pt idx="8">
                  <c:v>1969</c:v>
                </c:pt>
                <c:pt idx="9">
                  <c:v>1970</c:v>
                </c:pt>
                <c:pt idx="10">
                  <c:v>1971</c:v>
                </c:pt>
                <c:pt idx="11">
                  <c:v>1972</c:v>
                </c:pt>
                <c:pt idx="12">
                  <c:v>1973</c:v>
                </c:pt>
                <c:pt idx="13">
                  <c:v>1974</c:v>
                </c:pt>
                <c:pt idx="14">
                  <c:v>1975</c:v>
                </c:pt>
                <c:pt idx="15">
                  <c:v>1976</c:v>
                </c:pt>
                <c:pt idx="16">
                  <c:v>1977</c:v>
                </c:pt>
                <c:pt idx="17">
                  <c:v>1978</c:v>
                </c:pt>
                <c:pt idx="18">
                  <c:v>1979</c:v>
                </c:pt>
                <c:pt idx="19">
                  <c:v>1980</c:v>
                </c:pt>
                <c:pt idx="20">
                  <c:v>1981</c:v>
                </c:pt>
                <c:pt idx="21">
                  <c:v>1982</c:v>
                </c:pt>
                <c:pt idx="22">
                  <c:v>1983</c:v>
                </c:pt>
                <c:pt idx="23">
                  <c:v>1984</c:v>
                </c:pt>
                <c:pt idx="24">
                  <c:v>1985</c:v>
                </c:pt>
                <c:pt idx="25">
                  <c:v>1986</c:v>
                </c:pt>
                <c:pt idx="26">
                  <c:v>1987</c:v>
                </c:pt>
                <c:pt idx="27">
                  <c:v>1988</c:v>
                </c:pt>
                <c:pt idx="28">
                  <c:v>1989</c:v>
                </c:pt>
                <c:pt idx="29">
                  <c:v>1990</c:v>
                </c:pt>
                <c:pt idx="30">
                  <c:v>1991</c:v>
                </c:pt>
                <c:pt idx="31">
                  <c:v>1992</c:v>
                </c:pt>
                <c:pt idx="32">
                  <c:v>1993</c:v>
                </c:pt>
                <c:pt idx="33">
                  <c:v>1994</c:v>
                </c:pt>
                <c:pt idx="34">
                  <c:v>1995</c:v>
                </c:pt>
                <c:pt idx="35">
                  <c:v>1996</c:v>
                </c:pt>
                <c:pt idx="36">
                  <c:v>1997</c:v>
                </c:pt>
                <c:pt idx="37">
                  <c:v>1998</c:v>
                </c:pt>
                <c:pt idx="38">
                  <c:v>1999</c:v>
                </c:pt>
                <c:pt idx="39">
                  <c:v>2000</c:v>
                </c:pt>
                <c:pt idx="40">
                  <c:v>2001</c:v>
                </c:pt>
                <c:pt idx="41">
                  <c:v>2002</c:v>
                </c:pt>
                <c:pt idx="42">
                  <c:v>2003</c:v>
                </c:pt>
                <c:pt idx="43">
                  <c:v>2004</c:v>
                </c:pt>
                <c:pt idx="44">
                  <c:v>2005</c:v>
                </c:pt>
                <c:pt idx="45">
                  <c:v>2006</c:v>
                </c:pt>
                <c:pt idx="46">
                  <c:v>2007</c:v>
                </c:pt>
                <c:pt idx="47">
                  <c:v>2008</c:v>
                </c:pt>
                <c:pt idx="48">
                  <c:v>2009</c:v>
                </c:pt>
                <c:pt idx="49">
                  <c:v>2010</c:v>
                </c:pt>
                <c:pt idx="50">
                  <c:v>2011</c:v>
                </c:pt>
                <c:pt idx="51">
                  <c:v>2012</c:v>
                </c:pt>
                <c:pt idx="52">
                  <c:v>2013</c:v>
                </c:pt>
                <c:pt idx="53">
                  <c:v>2014</c:v>
                </c:pt>
                <c:pt idx="54">
                  <c:v>2015</c:v>
                </c:pt>
                <c:pt idx="55">
                  <c:v>2016</c:v>
                </c:pt>
                <c:pt idx="56">
                  <c:v>2017</c:v>
                </c:pt>
                <c:pt idx="57">
                  <c:v>2018</c:v>
                </c:pt>
                <c:pt idx="58">
                  <c:v>2019</c:v>
                </c:pt>
                <c:pt idx="59">
                  <c:v>2020</c:v>
                </c:pt>
                <c:pt idx="60">
                  <c:v>2021</c:v>
                </c:pt>
                <c:pt idx="61">
                  <c:v>2022</c:v>
                </c:pt>
                <c:pt idx="62">
                  <c:v>2023</c:v>
                </c:pt>
                <c:pt idx="63">
                  <c:v>2024</c:v>
                </c:pt>
                <c:pt idx="64">
                  <c:v>2025</c:v>
                </c:pt>
                <c:pt idx="65">
                  <c:v>2026</c:v>
                </c:pt>
              </c:numCache>
            </c:numRef>
          </c:cat>
          <c:val>
            <c:numRef>
              <c:f>data!$H$5:$H$70</c:f>
              <c:numCache>
                <c:formatCode>#,##0</c:formatCode>
                <c:ptCount val="66"/>
                <c:pt idx="0">
                  <c:v>5748</c:v>
                </c:pt>
                <c:pt idx="1">
                  <c:v>5914</c:v>
                </c:pt>
                <c:pt idx="2">
                  <c:v>6718</c:v>
                </c:pt>
                <c:pt idx="3">
                  <c:v>9245</c:v>
                </c:pt>
                <c:pt idx="4">
                  <c:v>10362</c:v>
                </c:pt>
                <c:pt idx="5">
                  <c:v>11101</c:v>
                </c:pt>
                <c:pt idx="6">
                  <c:v>11371</c:v>
                </c:pt>
                <c:pt idx="7">
                  <c:v>11568</c:v>
                </c:pt>
                <c:pt idx="8">
                  <c:v>12296</c:v>
                </c:pt>
                <c:pt idx="9">
                  <c:v>12395</c:v>
                </c:pt>
                <c:pt idx="10">
                  <c:v>13034</c:v>
                </c:pt>
                <c:pt idx="11">
                  <c:v>13153</c:v>
                </c:pt>
                <c:pt idx="12">
                  <c:v>14766</c:v>
                </c:pt>
                <c:pt idx="13">
                  <c:v>15005</c:v>
                </c:pt>
                <c:pt idx="14">
                  <c:v>15714</c:v>
                </c:pt>
                <c:pt idx="15">
                  <c:v>14842</c:v>
                </c:pt>
                <c:pt idx="16">
                  <c:v>15723</c:v>
                </c:pt>
                <c:pt idx="17">
                  <c:v>15937</c:v>
                </c:pt>
                <c:pt idx="18">
                  <c:v>16649</c:v>
                </c:pt>
                <c:pt idx="19">
                  <c:v>16617</c:v>
                </c:pt>
                <c:pt idx="20">
                  <c:v>16952</c:v>
                </c:pt>
                <c:pt idx="21">
                  <c:v>17187</c:v>
                </c:pt>
                <c:pt idx="22">
                  <c:v>17241</c:v>
                </c:pt>
                <c:pt idx="23">
                  <c:v>17021</c:v>
                </c:pt>
                <c:pt idx="24">
                  <c:v>16902</c:v>
                </c:pt>
                <c:pt idx="25">
                  <c:v>16843</c:v>
                </c:pt>
                <c:pt idx="26">
                  <c:v>17052</c:v>
                </c:pt>
                <c:pt idx="27">
                  <c:v>17267</c:v>
                </c:pt>
                <c:pt idx="28">
                  <c:v>17419</c:v>
                </c:pt>
                <c:pt idx="29">
                  <c:v>16668</c:v>
                </c:pt>
                <c:pt idx="30">
                  <c:v>15779</c:v>
                </c:pt>
                <c:pt idx="31">
                  <c:v>15120</c:v>
                </c:pt>
                <c:pt idx="32">
                  <c:v>14892</c:v>
                </c:pt>
                <c:pt idx="33">
                  <c:v>14558</c:v>
                </c:pt>
                <c:pt idx="34">
                  <c:v>14568</c:v>
                </c:pt>
                <c:pt idx="35">
                  <c:v>14264</c:v>
                </c:pt>
                <c:pt idx="36">
                  <c:v>14669</c:v>
                </c:pt>
                <c:pt idx="37">
                  <c:v>14773</c:v>
                </c:pt>
                <c:pt idx="38">
                  <c:v>14613</c:v>
                </c:pt>
                <c:pt idx="39">
                  <c:v>14810</c:v>
                </c:pt>
                <c:pt idx="40">
                  <c:v>14854</c:v>
                </c:pt>
                <c:pt idx="41">
                  <c:v>15534</c:v>
                </c:pt>
                <c:pt idx="42">
                  <c:v>14896</c:v>
                </c:pt>
                <c:pt idx="43">
                  <c:v>14297</c:v>
                </c:pt>
                <c:pt idx="44">
                  <c:v>14076</c:v>
                </c:pt>
                <c:pt idx="45">
                  <c:v>14298</c:v>
                </c:pt>
                <c:pt idx="46">
                  <c:v>14442</c:v>
                </c:pt>
                <c:pt idx="47">
                  <c:v>14612</c:v>
                </c:pt>
                <c:pt idx="48">
                  <c:v>14823</c:v>
                </c:pt>
                <c:pt idx="49">
                  <c:v>14806</c:v>
                </c:pt>
                <c:pt idx="50">
                  <c:v>15100</c:v>
                </c:pt>
                <c:pt idx="51">
                  <c:v>14898</c:v>
                </c:pt>
                <c:pt idx="52">
                  <c:v>14550</c:v>
                </c:pt>
                <c:pt idx="53">
                  <c:v>15003</c:v>
                </c:pt>
                <c:pt idx="54">
                  <c:v>14495</c:v>
                </c:pt>
                <c:pt idx="55">
                  <c:v>14474</c:v>
                </c:pt>
                <c:pt idx="56">
                  <c:v>15081</c:v>
                </c:pt>
                <c:pt idx="57">
                  <c:v>15784</c:v>
                </c:pt>
                <c:pt idx="58">
                  <c:v>16058</c:v>
                </c:pt>
                <c:pt idx="59">
                  <c:v>15550</c:v>
                </c:pt>
                <c:pt idx="60">
                  <c:v>16097</c:v>
                </c:pt>
                <c:pt idx="61">
                  <c:v>16921</c:v>
                </c:pt>
                <c:pt idx="62">
                  <c:v>17548</c:v>
                </c:pt>
                <c:pt idx="63">
                  <c:v>17700</c:v>
                </c:pt>
                <c:pt idx="64">
                  <c:v>18458</c:v>
                </c:pt>
                <c:pt idx="65">
                  <c:v>18003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3E-4C14-9905-0AE6F9C1A3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2744240"/>
        <c:axId val="692745880"/>
      </c:lineChart>
      <c:catAx>
        <c:axId val="642123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/>
                  <a:t>Year</a:t>
                </a:r>
                <a:r>
                  <a:rPr lang="en-US" sz="800" baseline="0"/>
                  <a:t> of Fall Census</a:t>
                </a:r>
                <a:endParaRPr lang="en-US" sz="8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2117760"/>
        <c:crosses val="autoZero"/>
        <c:auto val="1"/>
        <c:lblAlgn val="ctr"/>
        <c:lblOffset val="100"/>
        <c:noMultiLvlLbl val="0"/>
      </c:catAx>
      <c:valAx>
        <c:axId val="642117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/>
                  <a:t>Student</a:t>
                </a:r>
                <a:r>
                  <a:rPr lang="en-US" sz="800" baseline="0"/>
                  <a:t> Credit Hours (SCH)</a:t>
                </a:r>
                <a:endParaRPr lang="en-US" sz="8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2123336"/>
        <c:crossesAt val="1"/>
        <c:crossBetween val="midCat"/>
      </c:valAx>
      <c:valAx>
        <c:axId val="692745880"/>
        <c:scaling>
          <c:orientation val="minMax"/>
        </c:scaling>
        <c:delete val="0"/>
        <c:axPos val="r"/>
        <c:title>
          <c:tx>
            <c:rich>
              <a:bodyPr rot="540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/>
                  <a:t>Headcount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540000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2744240"/>
        <c:crosses val="max"/>
        <c:crossBetween val="between"/>
      </c:valAx>
      <c:catAx>
        <c:axId val="692744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27458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684507001978513E-2"/>
          <c:y val="7.658991268981756E-2"/>
          <c:w val="0.22649598518949499"/>
          <c:h val="8.25706863814628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06" workbookViewId="0" zoomToFit="1"/>
  </sheetViews>
  <sheetProtection algorithmName="SHA-512" hashValue="eFo8hjGiYWls3AZZPJT4VqgUWGOBuMd3qox8BmaAWL7AiLs1h58oyZtFDSy3oUYzKIK2NWnURl18nVA1nWDRlg==" saltValue="WAuv6daQEAGUT5qziJRtjQ==" spinCount="100000" content="1" objects="1"/>
  <pageMargins left="0.7" right="0.7" top="0.75" bottom="0.75" header="0.3" footer="0.3"/>
  <pageSetup orientation="landscape" horizontalDpi="4294967295" verticalDpi="4294967295" r:id="rId1"/>
  <headerFooter>
    <oddHeader>&amp;C&amp;"Aptos"&amp;10&amp;K000000 WSU PUBLIC&amp;1#_x000D_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106" workbookViewId="0" zoomToFit="1"/>
  </sheetViews>
  <sheetProtection algorithmName="SHA-512" hashValue="TLeqgNdfcemevOppDFTdi5HbN2PULlWYCzNJsoMgpTswiEKJRzIkndjVWHrCwOtRbXIhKImNaZqH6ZlvFmxa2w==" saltValue="U2bFiml7kk4foSzJ2ANXzQ==" spinCount="100000" content="1" objects="1"/>
  <pageMargins left="0.7" right="0.7" top="0.75" bottom="0.75" header="0.3" footer="0.3"/>
  <pageSetup orientation="landscape" r:id="rId1"/>
  <headerFooter>
    <oddHeader>&amp;C&amp;"Aptos"&amp;10&amp;K000000 WSU PUBLIC&amp;1#_x000D_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8349" cy="629009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0.18777</cdr:x>
      <cdr:y>0.33455</cdr:y>
    </cdr:from>
    <cdr:to>
      <cdr:x>0.52718</cdr:x>
      <cdr:y>0.41544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627312" y="2104969"/>
          <a:ext cx="2941466" cy="5089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/>
            <a:t>Fall 1895</a:t>
          </a:r>
          <a:r>
            <a:rPr lang="en-US" sz="1000" baseline="0"/>
            <a:t> = 28</a:t>
          </a:r>
        </a:p>
        <a:p xmlns:a="http://schemas.openxmlformats.org/drawingml/2006/main">
          <a:r>
            <a:rPr lang="en-US" sz="1000" baseline="0"/>
            <a:t>Fall 2026 = 18,003 </a:t>
          </a:r>
          <a:endParaRPr lang="en-US" sz="1000" i="1"/>
        </a:p>
      </cdr:txBody>
    </cdr:sp>
  </cdr:relSizeAnchor>
  <cdr:relSizeAnchor xmlns:cdr="http://schemas.openxmlformats.org/drawingml/2006/chartDrawing">
    <cdr:from>
      <cdr:x>0.88476</cdr:x>
      <cdr:y>0.33283</cdr:y>
    </cdr:from>
    <cdr:to>
      <cdr:x>0.95971</cdr:x>
      <cdr:y>0.41041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2F64D9F3-B69A-4A82-90F1-4C2F6588B3F5}"/>
            </a:ext>
          </a:extLst>
        </cdr:cNvPr>
        <cdr:cNvSpPr txBox="1"/>
      </cdr:nvSpPr>
      <cdr:spPr>
        <a:xfrm xmlns:a="http://schemas.openxmlformats.org/drawingml/2006/main">
          <a:off x="7668847" y="2095500"/>
          <a:ext cx="649653" cy="4884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800"/>
            <a:t>*2020 Covid19 Pandemic</a:t>
          </a:r>
        </a:p>
      </cdr:txBody>
    </cdr:sp>
  </cdr:relSizeAnchor>
  <cdr:relSizeAnchor xmlns:cdr="http://schemas.openxmlformats.org/drawingml/2006/chartDrawing">
    <cdr:from>
      <cdr:x>0.94074</cdr:x>
      <cdr:y>0.27789</cdr:y>
    </cdr:from>
    <cdr:to>
      <cdr:x>0.94264</cdr:x>
      <cdr:y>0.33929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21DE6A21-5AA9-40FA-A9FF-09D147F18131}"/>
            </a:ext>
          </a:extLst>
        </cdr:cNvPr>
        <cdr:cNvCxnSpPr/>
      </cdr:nvCxnSpPr>
      <cdr:spPr>
        <a:xfrm xmlns:a="http://schemas.openxmlformats.org/drawingml/2006/main" flipV="1">
          <a:off x="8143314" y="1746250"/>
          <a:ext cx="16436" cy="385799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8349" cy="629009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0.33156</cdr:x>
      <cdr:y>0.35196</cdr:y>
    </cdr:from>
    <cdr:to>
      <cdr:x>0.75242</cdr:x>
      <cdr:y>0.42599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871304" y="2212273"/>
          <a:ext cx="3644600" cy="4653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Fall 2025</a:t>
          </a:r>
          <a:r>
            <a:rPr lang="en-US" sz="1100" baseline="0"/>
            <a:t> H</a:t>
          </a:r>
          <a:r>
            <a:rPr lang="en-US" sz="1100"/>
            <a:t>eadcount: 18,003 </a:t>
          </a: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/>
            <a:t>Student Credit Hours: 167,899</a:t>
          </a:r>
          <a:endParaRPr lang="en-US">
            <a:effectLst/>
          </a:endParaRPr>
        </a:p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0.80319</cdr:x>
      <cdr:y>0.34849</cdr:y>
    </cdr:from>
    <cdr:to>
      <cdr:x>0.87698</cdr:x>
      <cdr:y>0.43278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8370C642-51C8-42A1-9413-68751DC9D814}"/>
            </a:ext>
          </a:extLst>
        </cdr:cNvPr>
        <cdr:cNvSpPr txBox="1"/>
      </cdr:nvSpPr>
      <cdr:spPr>
        <a:xfrm xmlns:a="http://schemas.openxmlformats.org/drawingml/2006/main">
          <a:off x="6952654" y="2189845"/>
          <a:ext cx="638747" cy="5296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800"/>
            <a:t>*2020 Covid19 Pandemic</a:t>
          </a:r>
        </a:p>
      </cdr:txBody>
    </cdr:sp>
  </cdr:relSizeAnchor>
  <cdr:relSizeAnchor xmlns:cdr="http://schemas.openxmlformats.org/drawingml/2006/chartDrawing">
    <cdr:from>
      <cdr:x>0.84157</cdr:x>
      <cdr:y>0.26386</cdr:y>
    </cdr:from>
    <cdr:to>
      <cdr:x>0.84666</cdr:x>
      <cdr:y>0.34246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6CCF4B1C-693C-4A68-805A-771DB96F77C9}"/>
            </a:ext>
          </a:extLst>
        </cdr:cNvPr>
        <cdr:cNvCxnSpPr/>
      </cdr:nvCxnSpPr>
      <cdr:spPr>
        <a:xfrm xmlns:a="http://schemas.openxmlformats.org/drawingml/2006/main" flipH="1" flipV="1">
          <a:off x="7284861" y="1658056"/>
          <a:ext cx="44097" cy="493888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6"/>
  <sheetViews>
    <sheetView showGridLines="0" tabSelected="1" zoomScale="145" zoomScaleNormal="145" workbookViewId="0"/>
  </sheetViews>
  <sheetFormatPr defaultColWidth="9.33203125" defaultRowHeight="10" x14ac:dyDescent="0.2"/>
  <cols>
    <col min="1" max="1" width="19" bestFit="1" customWidth="1"/>
    <col min="12" max="15" width="10.77734375" customWidth="1"/>
  </cols>
  <sheetData>
    <row r="1" spans="1:1" ht="29.5" x14ac:dyDescent="0.55000000000000004">
      <c r="A1" s="16" t="s">
        <v>92</v>
      </c>
    </row>
    <row r="2" spans="1:1" ht="12" x14ac:dyDescent="0.2">
      <c r="A2" s="32" t="s">
        <v>93</v>
      </c>
    </row>
    <row r="3" spans="1:1" ht="5.15" customHeight="1" x14ac:dyDescent="0.2">
      <c r="A3" s="32"/>
    </row>
    <row r="4" spans="1:1" ht="15.5" x14ac:dyDescent="0.35">
      <c r="A4" s="17" t="s">
        <v>42</v>
      </c>
    </row>
    <row r="5" spans="1:1" ht="15.5" x14ac:dyDescent="0.35">
      <c r="A5" s="17" t="s">
        <v>203</v>
      </c>
    </row>
    <row r="6" spans="1:1" ht="5.15" customHeight="1" x14ac:dyDescent="0.35">
      <c r="A6" s="17"/>
    </row>
    <row r="7" spans="1:1" s="61" customFormat="1" ht="14" x14ac:dyDescent="0.2">
      <c r="A7" s="61" t="s">
        <v>161</v>
      </c>
    </row>
    <row r="8" spans="1:1" s="61" customFormat="1" ht="14" x14ac:dyDescent="0.2">
      <c r="A8" s="61" t="s">
        <v>167</v>
      </c>
    </row>
    <row r="9" spans="1:1" s="61" customFormat="1" ht="14" x14ac:dyDescent="0.2">
      <c r="A9" s="61" t="s">
        <v>210</v>
      </c>
    </row>
    <row r="10" spans="1:1" s="61" customFormat="1" ht="14" x14ac:dyDescent="0.2">
      <c r="A10" s="61" t="s">
        <v>254</v>
      </c>
    </row>
    <row r="11" spans="1:1" s="61" customFormat="1" ht="14" x14ac:dyDescent="0.2">
      <c r="A11" s="61" t="s">
        <v>252</v>
      </c>
    </row>
    <row r="12" spans="1:1" s="61" customFormat="1" ht="14" x14ac:dyDescent="0.2">
      <c r="A12" s="61" t="s">
        <v>212</v>
      </c>
    </row>
    <row r="13" spans="1:1" s="61" customFormat="1" ht="14" x14ac:dyDescent="0.2">
      <c r="A13" s="61" t="s">
        <v>213</v>
      </c>
    </row>
    <row r="14" spans="1:1" s="61" customFormat="1" ht="14" x14ac:dyDescent="0.2">
      <c r="A14" s="61" t="s">
        <v>157</v>
      </c>
    </row>
    <row r="15" spans="1:1" s="61" customFormat="1" ht="14" x14ac:dyDescent="0.2">
      <c r="A15" s="61" t="s">
        <v>158</v>
      </c>
    </row>
    <row r="16" spans="1:1" s="61" customFormat="1" ht="14" x14ac:dyDescent="0.2">
      <c r="A16" s="61" t="s">
        <v>240</v>
      </c>
    </row>
    <row r="17" spans="1:1" s="61" customFormat="1" ht="14" x14ac:dyDescent="0.2">
      <c r="A17" s="61" t="s">
        <v>241</v>
      </c>
    </row>
    <row r="18" spans="1:1" s="61" customFormat="1" ht="14" x14ac:dyDescent="0.2">
      <c r="A18" s="61" t="s">
        <v>215</v>
      </c>
    </row>
    <row r="19" spans="1:1" s="61" customFormat="1" ht="14" x14ac:dyDescent="0.2">
      <c r="A19" s="61" t="s">
        <v>216</v>
      </c>
    </row>
    <row r="20" spans="1:1" s="61" customFormat="1" ht="14" x14ac:dyDescent="0.2">
      <c r="A20" s="61" t="s">
        <v>217</v>
      </c>
    </row>
    <row r="21" spans="1:1" s="61" customFormat="1" ht="14" x14ac:dyDescent="0.2">
      <c r="A21" s="61" t="s">
        <v>218</v>
      </c>
    </row>
    <row r="22" spans="1:1" s="61" customFormat="1" ht="14" x14ac:dyDescent="0.2">
      <c r="A22" s="61" t="s">
        <v>187</v>
      </c>
    </row>
    <row r="23" spans="1:1" s="61" customFormat="1" ht="14" x14ac:dyDescent="0.2">
      <c r="A23" s="61" t="s">
        <v>184</v>
      </c>
    </row>
    <row r="24" spans="1:1" s="61" customFormat="1" ht="14" x14ac:dyDescent="0.2">
      <c r="A24" s="61" t="s">
        <v>255</v>
      </c>
    </row>
    <row r="25" spans="1:1" s="61" customFormat="1" ht="14" x14ac:dyDescent="0.2">
      <c r="A25" s="61" t="s">
        <v>271</v>
      </c>
    </row>
    <row r="26" spans="1:1" s="61" customFormat="1" ht="14" x14ac:dyDescent="0.2">
      <c r="A26" s="61" t="s">
        <v>272</v>
      </c>
    </row>
    <row r="27" spans="1:1" s="61" customFormat="1" ht="14" x14ac:dyDescent="0.2">
      <c r="A27" s="61" t="s">
        <v>239</v>
      </c>
    </row>
    <row r="28" spans="1:1" s="61" customFormat="1" ht="14" x14ac:dyDescent="0.2">
      <c r="A28" s="61" t="s">
        <v>188</v>
      </c>
    </row>
    <row r="29" spans="1:1" s="61" customFormat="1" ht="14" x14ac:dyDescent="0.2">
      <c r="A29" s="61" t="s">
        <v>189</v>
      </c>
    </row>
    <row r="30" spans="1:1" s="61" customFormat="1" ht="14" x14ac:dyDescent="0.2">
      <c r="A30" s="61" t="s">
        <v>245</v>
      </c>
    </row>
    <row r="31" spans="1:1" s="61" customFormat="1" ht="14" x14ac:dyDescent="0.2">
      <c r="A31" s="61" t="s">
        <v>222</v>
      </c>
    </row>
    <row r="32" spans="1:1" s="61" customFormat="1" ht="14" x14ac:dyDescent="0.2">
      <c r="A32" s="61" t="s">
        <v>223</v>
      </c>
    </row>
    <row r="33" spans="1:1" s="61" customFormat="1" ht="14" x14ac:dyDescent="0.2">
      <c r="A33" s="61" t="s">
        <v>224</v>
      </c>
    </row>
    <row r="34" spans="1:1" s="61" customFormat="1" ht="14" x14ac:dyDescent="0.2">
      <c r="A34" s="61" t="s">
        <v>225</v>
      </c>
    </row>
    <row r="35" spans="1:1" s="61" customFormat="1" ht="14" x14ac:dyDescent="0.2">
      <c r="A35" s="61" t="s">
        <v>226</v>
      </c>
    </row>
    <row r="36" spans="1:1" s="61" customFormat="1" ht="14" x14ac:dyDescent="0.2">
      <c r="A36" s="61" t="s">
        <v>227</v>
      </c>
    </row>
  </sheetData>
  <pageMargins left="0.45" right="0.45" top="0.75" bottom="0.5" header="0.3" footer="0.3"/>
  <pageSetup orientation="landscape" r:id="rId1"/>
  <headerFooter>
    <oddHeader>&amp;C&amp;"Aptos"&amp;10&amp;K000000 WSU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68"/>
  <sheetViews>
    <sheetView showGridLines="0" zoomScaleNormal="100" workbookViewId="0"/>
  </sheetViews>
  <sheetFormatPr defaultColWidth="9.33203125" defaultRowHeight="10" x14ac:dyDescent="0.2"/>
  <cols>
    <col min="1" max="1" width="28.109375" customWidth="1"/>
    <col min="3" max="10" width="7.44140625" bestFit="1" customWidth="1"/>
    <col min="11" max="11" width="7.44140625" customWidth="1"/>
    <col min="12" max="12" width="6" bestFit="1" customWidth="1"/>
    <col min="13" max="13" width="8" bestFit="1" customWidth="1"/>
    <col min="14" max="14" width="9.33203125" customWidth="1"/>
    <col min="15" max="15" width="8.44140625" customWidth="1"/>
    <col min="16" max="16" width="8.109375" customWidth="1"/>
  </cols>
  <sheetData>
    <row r="1" spans="1:16" ht="18" x14ac:dyDescent="0.4">
      <c r="A1" s="1" t="s">
        <v>251</v>
      </c>
    </row>
    <row r="2" spans="1:16" ht="10.5" x14ac:dyDescent="0.25">
      <c r="A2" s="2"/>
      <c r="B2" s="3" t="s">
        <v>214</v>
      </c>
      <c r="C2" s="3"/>
      <c r="D2" s="3"/>
      <c r="E2" s="3"/>
      <c r="F2" s="3"/>
      <c r="G2" s="3"/>
      <c r="H2" s="3"/>
      <c r="I2" s="3"/>
      <c r="J2" s="3"/>
      <c r="K2" s="3"/>
      <c r="L2" s="22" t="s">
        <v>45</v>
      </c>
      <c r="M2" s="124" t="s">
        <v>258</v>
      </c>
      <c r="N2" s="3" t="s">
        <v>256</v>
      </c>
      <c r="O2" s="3"/>
      <c r="P2" s="3" t="s">
        <v>259</v>
      </c>
    </row>
    <row r="3" spans="1:16" ht="10.5" x14ac:dyDescent="0.25">
      <c r="A3" s="4" t="s">
        <v>0</v>
      </c>
      <c r="B3" s="113">
        <v>2017</v>
      </c>
      <c r="C3" s="113">
        <v>2018</v>
      </c>
      <c r="D3" s="113">
        <v>2019</v>
      </c>
      <c r="E3" s="113" t="s">
        <v>206</v>
      </c>
      <c r="F3" s="113">
        <v>2021</v>
      </c>
      <c r="G3" s="113">
        <v>2022</v>
      </c>
      <c r="H3" s="113">
        <v>2023</v>
      </c>
      <c r="I3" s="113">
        <v>2024</v>
      </c>
      <c r="J3" s="113">
        <v>2025</v>
      </c>
      <c r="K3" s="113">
        <v>2026</v>
      </c>
      <c r="L3" s="23" t="s">
        <v>267</v>
      </c>
      <c r="M3" s="125"/>
      <c r="N3" s="24" t="s">
        <v>268</v>
      </c>
      <c r="O3" s="24" t="s">
        <v>269</v>
      </c>
      <c r="P3" s="113" t="s">
        <v>257</v>
      </c>
    </row>
    <row r="4" spans="1:16" ht="10.5" x14ac:dyDescent="0.25">
      <c r="A4" s="5" t="s">
        <v>1</v>
      </c>
      <c r="B4" s="51">
        <v>15081</v>
      </c>
      <c r="C4" s="51">
        <v>15784</v>
      </c>
      <c r="D4" s="51">
        <v>16058</v>
      </c>
      <c r="E4" s="51">
        <v>15550</v>
      </c>
      <c r="F4" s="52">
        <v>16097</v>
      </c>
      <c r="G4" s="52">
        <v>16921</v>
      </c>
      <c r="H4" s="52">
        <v>17548</v>
      </c>
      <c r="I4" s="52">
        <v>17700</v>
      </c>
      <c r="J4" s="52">
        <v>18458</v>
      </c>
      <c r="K4" s="52">
        <v>18003</v>
      </c>
      <c r="L4" s="55">
        <f>K4-J4</f>
        <v>-455</v>
      </c>
      <c r="M4" s="126">
        <f>IFERROR((K4-J4)/J4,"n/a")</f>
        <v>-2.4650558023621195E-2</v>
      </c>
      <c r="N4" s="56">
        <f>IFERROR((K4-G4)/G4,"n/a")</f>
        <v>6.3944211335027479E-2</v>
      </c>
      <c r="O4" s="56">
        <f>IFERROR((K4-B4)/B4,"n/a")</f>
        <v>0.19375372985876269</v>
      </c>
    </row>
    <row r="5" spans="1:16" ht="10.5" x14ac:dyDescent="0.25">
      <c r="A5" s="63" t="s">
        <v>107</v>
      </c>
      <c r="B5" s="64">
        <v>10970</v>
      </c>
      <c r="C5" s="64">
        <v>11148</v>
      </c>
      <c r="D5" s="64">
        <v>11204</v>
      </c>
      <c r="E5" s="64">
        <v>10775</v>
      </c>
      <c r="F5" s="65">
        <v>10472</v>
      </c>
      <c r="G5" s="65">
        <v>10307</v>
      </c>
      <c r="H5" s="65">
        <v>10497</v>
      </c>
      <c r="I5" s="65">
        <v>10777</v>
      </c>
      <c r="J5" s="65">
        <v>10790</v>
      </c>
      <c r="K5" s="65">
        <v>10577</v>
      </c>
      <c r="L5" s="66">
        <f t="shared" ref="L5:L18" si="0">K5-J5</f>
        <v>-213</v>
      </c>
      <c r="M5" s="127">
        <f t="shared" ref="M5:M18" si="1">IFERROR((K5-J5)/J5,"n/a")</f>
        <v>-1.9740500463392031E-2</v>
      </c>
      <c r="N5" s="67">
        <f t="shared" ref="N5:N18" si="2">IFERROR((K5-G5)/G5,"n/a")</f>
        <v>2.6195789269428543E-2</v>
      </c>
      <c r="O5" s="67">
        <f t="shared" ref="O5:O18" si="3">IFERROR((K5-B5)/B5,"n/a")</f>
        <v>-3.5824977210574295E-2</v>
      </c>
      <c r="P5" s="85"/>
    </row>
    <row r="6" spans="1:16" x14ac:dyDescent="0.2">
      <c r="A6" s="8" t="s">
        <v>2</v>
      </c>
      <c r="B6" s="6">
        <v>2216</v>
      </c>
      <c r="C6" s="6">
        <v>2295</v>
      </c>
      <c r="D6" s="6">
        <v>2222</v>
      </c>
      <c r="E6" s="6">
        <v>2158</v>
      </c>
      <c r="F6" s="45">
        <v>2192</v>
      </c>
      <c r="G6" s="45">
        <v>2484</v>
      </c>
      <c r="H6" s="45">
        <v>2326</v>
      </c>
      <c r="I6" s="45">
        <v>2411</v>
      </c>
      <c r="J6" s="45">
        <v>2347</v>
      </c>
      <c r="K6" s="45">
        <v>2259</v>
      </c>
      <c r="L6" s="28">
        <f t="shared" si="0"/>
        <v>-88</v>
      </c>
      <c r="M6" s="128">
        <f t="shared" si="1"/>
        <v>-3.7494674051981251E-2</v>
      </c>
      <c r="N6" s="12">
        <f t="shared" si="2"/>
        <v>-9.0579710144927536E-2</v>
      </c>
      <c r="O6" s="12">
        <f t="shared" si="3"/>
        <v>1.9404332129963901E-2</v>
      </c>
    </row>
    <row r="7" spans="1:16" x14ac:dyDescent="0.2">
      <c r="A7" s="68" t="s">
        <v>3</v>
      </c>
      <c r="B7" s="69">
        <v>2103</v>
      </c>
      <c r="C7" s="69">
        <v>2121</v>
      </c>
      <c r="D7" s="69">
        <v>2075</v>
      </c>
      <c r="E7" s="69">
        <v>1971</v>
      </c>
      <c r="F7" s="70">
        <v>1847</v>
      </c>
      <c r="G7" s="70">
        <v>1844</v>
      </c>
      <c r="H7" s="70">
        <v>1950</v>
      </c>
      <c r="I7" s="70">
        <v>2032</v>
      </c>
      <c r="J7" s="70">
        <v>2011</v>
      </c>
      <c r="K7" s="70">
        <v>2022</v>
      </c>
      <c r="L7" s="71">
        <f t="shared" si="0"/>
        <v>11</v>
      </c>
      <c r="M7" s="129">
        <f t="shared" si="1"/>
        <v>5.4699154649428148E-3</v>
      </c>
      <c r="N7" s="72">
        <f t="shared" si="2"/>
        <v>9.6529284164859008E-2</v>
      </c>
      <c r="O7" s="72">
        <f t="shared" si="3"/>
        <v>-3.8516405135520682E-2</v>
      </c>
      <c r="P7" s="85"/>
    </row>
    <row r="8" spans="1:16" x14ac:dyDescent="0.2">
      <c r="A8" s="8" t="s">
        <v>4</v>
      </c>
      <c r="B8" s="6">
        <v>2412</v>
      </c>
      <c r="C8" s="6">
        <v>2641</v>
      </c>
      <c r="D8" s="6">
        <v>2616</v>
      </c>
      <c r="E8" s="6">
        <v>2468</v>
      </c>
      <c r="F8" s="45">
        <v>2495</v>
      </c>
      <c r="G8" s="45">
        <v>2303</v>
      </c>
      <c r="H8" s="45">
        <v>2491</v>
      </c>
      <c r="I8" s="45">
        <v>2511</v>
      </c>
      <c r="J8" s="45">
        <v>2486</v>
      </c>
      <c r="K8" s="45">
        <v>2480</v>
      </c>
      <c r="L8" s="28">
        <f t="shared" si="0"/>
        <v>-6</v>
      </c>
      <c r="M8" s="128">
        <f t="shared" si="1"/>
        <v>-2.4135156878519709E-3</v>
      </c>
      <c r="N8" s="12">
        <f t="shared" si="2"/>
        <v>7.6856274424663487E-2</v>
      </c>
      <c r="O8" s="12">
        <f t="shared" si="3"/>
        <v>2.8192371475953566E-2</v>
      </c>
    </row>
    <row r="9" spans="1:16" x14ac:dyDescent="0.2">
      <c r="A9" s="68" t="s">
        <v>5</v>
      </c>
      <c r="B9" s="69">
        <v>4239</v>
      </c>
      <c r="C9" s="69">
        <v>4091</v>
      </c>
      <c r="D9" s="69">
        <v>4291</v>
      </c>
      <c r="E9" s="69">
        <v>4178</v>
      </c>
      <c r="F9" s="70">
        <v>3938</v>
      </c>
      <c r="G9" s="70">
        <v>3676</v>
      </c>
      <c r="H9" s="70">
        <v>3730</v>
      </c>
      <c r="I9" s="70">
        <v>3823</v>
      </c>
      <c r="J9" s="70">
        <v>3946</v>
      </c>
      <c r="K9" s="70">
        <v>3816</v>
      </c>
      <c r="L9" s="71">
        <f t="shared" si="0"/>
        <v>-130</v>
      </c>
      <c r="M9" s="129">
        <f t="shared" si="1"/>
        <v>-3.294475418144957E-2</v>
      </c>
      <c r="N9" s="72">
        <f t="shared" si="2"/>
        <v>3.8084874863982592E-2</v>
      </c>
      <c r="O9" s="72">
        <f t="shared" si="3"/>
        <v>-9.9787685774946927E-2</v>
      </c>
      <c r="P9" s="85"/>
    </row>
    <row r="10" spans="1:16" ht="10.5" x14ac:dyDescent="0.25">
      <c r="A10" s="44" t="s">
        <v>108</v>
      </c>
      <c r="B10" s="51">
        <v>2683</v>
      </c>
      <c r="C10" s="51">
        <v>2778</v>
      </c>
      <c r="D10" s="51">
        <v>2841</v>
      </c>
      <c r="E10" s="51">
        <v>3144</v>
      </c>
      <c r="F10" s="52">
        <v>3375</v>
      </c>
      <c r="G10" s="52">
        <v>4225</v>
      </c>
      <c r="H10" s="52">
        <v>3938</v>
      </c>
      <c r="I10" s="52">
        <v>3420</v>
      </c>
      <c r="J10" s="52">
        <v>3552</v>
      </c>
      <c r="K10" s="52">
        <v>2975</v>
      </c>
      <c r="L10" s="29">
        <f t="shared" si="0"/>
        <v>-577</v>
      </c>
      <c r="M10" s="126">
        <f t="shared" si="1"/>
        <v>-0.16244369369369369</v>
      </c>
      <c r="N10" s="53">
        <f t="shared" si="2"/>
        <v>-0.29585798816568049</v>
      </c>
      <c r="O10" s="53">
        <f t="shared" si="3"/>
        <v>0.10883339545285128</v>
      </c>
    </row>
    <row r="11" spans="1:16" x14ac:dyDescent="0.2">
      <c r="A11" s="68" t="s">
        <v>104</v>
      </c>
      <c r="B11" s="69">
        <v>499</v>
      </c>
      <c r="C11" s="69">
        <v>488</v>
      </c>
      <c r="D11" s="69">
        <v>493</v>
      </c>
      <c r="E11" s="69">
        <v>498</v>
      </c>
      <c r="F11" s="70">
        <v>519</v>
      </c>
      <c r="G11" s="70">
        <v>526</v>
      </c>
      <c r="H11" s="70">
        <v>490</v>
      </c>
      <c r="I11" s="70">
        <v>526</v>
      </c>
      <c r="J11" s="70">
        <v>593</v>
      </c>
      <c r="K11" s="70">
        <v>585</v>
      </c>
      <c r="L11" s="71">
        <f t="shared" si="0"/>
        <v>-8</v>
      </c>
      <c r="M11" s="129">
        <f t="shared" si="1"/>
        <v>-1.3490725126475547E-2</v>
      </c>
      <c r="N11" s="72">
        <f t="shared" si="2"/>
        <v>0.11216730038022814</v>
      </c>
      <c r="O11" s="72">
        <f t="shared" si="3"/>
        <v>0.17234468937875752</v>
      </c>
      <c r="P11" s="85"/>
    </row>
    <row r="12" spans="1:16" x14ac:dyDescent="0.2">
      <c r="A12" s="8" t="s">
        <v>105</v>
      </c>
      <c r="B12" s="6">
        <v>1901</v>
      </c>
      <c r="C12" s="6">
        <v>1863</v>
      </c>
      <c r="D12" s="6">
        <v>1896</v>
      </c>
      <c r="E12" s="6">
        <v>2030</v>
      </c>
      <c r="F12" s="45">
        <v>2368</v>
      </c>
      <c r="G12" s="45">
        <v>3157</v>
      </c>
      <c r="H12" s="45">
        <v>2906</v>
      </c>
      <c r="I12" s="45">
        <v>2332</v>
      </c>
      <c r="J12" s="45">
        <v>2164</v>
      </c>
      <c r="K12" s="45">
        <v>1864</v>
      </c>
      <c r="L12" s="28">
        <f t="shared" si="0"/>
        <v>-300</v>
      </c>
      <c r="M12" s="128">
        <f t="shared" si="1"/>
        <v>-0.13863216266173753</v>
      </c>
      <c r="N12" s="12">
        <f t="shared" si="2"/>
        <v>-0.4095660437123852</v>
      </c>
      <c r="O12" s="12">
        <f t="shared" si="3"/>
        <v>-1.9463440294581798E-2</v>
      </c>
    </row>
    <row r="13" spans="1:16" x14ac:dyDescent="0.2">
      <c r="A13" s="68" t="s">
        <v>106</v>
      </c>
      <c r="B13" s="69">
        <v>283</v>
      </c>
      <c r="C13" s="69">
        <v>427</v>
      </c>
      <c r="D13" s="69">
        <v>452</v>
      </c>
      <c r="E13" s="69">
        <v>616</v>
      </c>
      <c r="F13" s="70">
        <v>488</v>
      </c>
      <c r="G13" s="70">
        <v>542</v>
      </c>
      <c r="H13" s="70">
        <v>542</v>
      </c>
      <c r="I13" s="70">
        <v>562</v>
      </c>
      <c r="J13" s="70">
        <v>795</v>
      </c>
      <c r="K13" s="70">
        <v>526</v>
      </c>
      <c r="L13" s="71">
        <f t="shared" si="0"/>
        <v>-269</v>
      </c>
      <c r="M13" s="129">
        <f t="shared" si="1"/>
        <v>-0.33836477987421382</v>
      </c>
      <c r="N13" s="72">
        <f t="shared" si="2"/>
        <v>-2.9520295202952029E-2</v>
      </c>
      <c r="O13" s="72">
        <f t="shared" si="3"/>
        <v>0.85865724381625441</v>
      </c>
      <c r="P13" s="85"/>
    </row>
    <row r="14" spans="1:16" ht="10.5" x14ac:dyDescent="0.25">
      <c r="A14" s="44" t="s">
        <v>228</v>
      </c>
      <c r="B14" s="51">
        <v>1428</v>
      </c>
      <c r="C14" s="51">
        <v>1858</v>
      </c>
      <c r="D14" s="51">
        <v>2013</v>
      </c>
      <c r="E14" s="51">
        <v>1631</v>
      </c>
      <c r="F14" s="52">
        <v>2250</v>
      </c>
      <c r="G14" s="52">
        <v>2389</v>
      </c>
      <c r="H14" s="52">
        <v>3113</v>
      </c>
      <c r="I14" s="52">
        <v>3503</v>
      </c>
      <c r="J14" s="52">
        <v>4116</v>
      </c>
      <c r="K14" s="52">
        <v>4451</v>
      </c>
      <c r="L14" s="29">
        <f t="shared" si="0"/>
        <v>335</v>
      </c>
      <c r="M14" s="126">
        <f t="shared" si="1"/>
        <v>8.1389698736637511E-2</v>
      </c>
      <c r="N14" s="53">
        <f>IFERROR((K14-G14)/G14,"n/a")</f>
        <v>0.86312264545835082</v>
      </c>
      <c r="O14" s="53">
        <f t="shared" si="3"/>
        <v>2.1169467787114846</v>
      </c>
    </row>
    <row r="15" spans="1:16" x14ac:dyDescent="0.2">
      <c r="A15" s="68" t="s">
        <v>229</v>
      </c>
      <c r="B15" s="69">
        <v>870</v>
      </c>
      <c r="C15" s="69">
        <v>1291</v>
      </c>
      <c r="D15" s="69">
        <v>1341</v>
      </c>
      <c r="E15" s="69">
        <v>1366</v>
      </c>
      <c r="F15" s="69">
        <v>1617</v>
      </c>
      <c r="G15" s="69">
        <v>1649</v>
      </c>
      <c r="H15" s="69">
        <v>2217</v>
      </c>
      <c r="I15" s="69">
        <v>2563</v>
      </c>
      <c r="J15" s="69">
        <v>2936</v>
      </c>
      <c r="K15" s="69">
        <v>2667</v>
      </c>
      <c r="L15" s="71">
        <f t="shared" si="0"/>
        <v>-269</v>
      </c>
      <c r="M15" s="129">
        <f t="shared" si="1"/>
        <v>-9.1621253405994557E-2</v>
      </c>
      <c r="N15" s="72">
        <f t="shared" si="2"/>
        <v>0.61734384475439663</v>
      </c>
      <c r="O15" s="72">
        <f t="shared" si="3"/>
        <v>2.0655172413793101</v>
      </c>
      <c r="P15" s="85"/>
    </row>
    <row r="16" spans="1:16" x14ac:dyDescent="0.2">
      <c r="A16" s="8" t="s">
        <v>16</v>
      </c>
      <c r="B16" s="34">
        <v>52</v>
      </c>
      <c r="C16" s="34">
        <v>35</v>
      </c>
      <c r="D16" s="34">
        <v>42</v>
      </c>
      <c r="E16" s="6">
        <v>7</v>
      </c>
      <c r="F16" s="39">
        <v>21</v>
      </c>
      <c r="G16" s="39">
        <v>15</v>
      </c>
      <c r="H16" s="39">
        <v>16</v>
      </c>
      <c r="I16" s="39">
        <v>22</v>
      </c>
      <c r="J16" s="39">
        <v>30</v>
      </c>
      <c r="K16" s="39">
        <v>20</v>
      </c>
      <c r="L16" s="28">
        <f t="shared" si="0"/>
        <v>-10</v>
      </c>
      <c r="M16" s="128">
        <f t="shared" si="1"/>
        <v>-0.33333333333333331</v>
      </c>
      <c r="N16" s="12">
        <f t="shared" si="2"/>
        <v>0.33333333333333331</v>
      </c>
      <c r="O16" s="12">
        <f t="shared" si="3"/>
        <v>-0.61538461538461542</v>
      </c>
    </row>
    <row r="17" spans="1:16" x14ac:dyDescent="0.2">
      <c r="A17" s="68" t="s">
        <v>17</v>
      </c>
      <c r="B17" s="74">
        <v>450</v>
      </c>
      <c r="C17" s="74">
        <v>479</v>
      </c>
      <c r="D17" s="74">
        <v>586</v>
      </c>
      <c r="E17" s="69">
        <v>238</v>
      </c>
      <c r="F17" s="73">
        <v>557</v>
      </c>
      <c r="G17" s="73">
        <v>662</v>
      </c>
      <c r="H17" s="73">
        <v>833</v>
      </c>
      <c r="I17" s="73">
        <v>883</v>
      </c>
      <c r="J17" s="73">
        <v>1117</v>
      </c>
      <c r="K17" s="69">
        <v>1734</v>
      </c>
      <c r="L17" s="71">
        <f t="shared" si="0"/>
        <v>617</v>
      </c>
      <c r="M17" s="129">
        <f t="shared" si="1"/>
        <v>0.55237242614145032</v>
      </c>
      <c r="N17" s="72">
        <f t="shared" si="2"/>
        <v>1.6193353474320242</v>
      </c>
      <c r="O17" s="72">
        <f t="shared" si="3"/>
        <v>2.8533333333333335</v>
      </c>
      <c r="P17" s="85"/>
    </row>
    <row r="18" spans="1:16" x14ac:dyDescent="0.2">
      <c r="A18" s="8" t="s">
        <v>18</v>
      </c>
      <c r="B18" s="34">
        <v>56</v>
      </c>
      <c r="C18" s="34">
        <v>53</v>
      </c>
      <c r="D18" s="34">
        <v>44</v>
      </c>
      <c r="E18" s="6">
        <v>20</v>
      </c>
      <c r="F18" s="39">
        <v>55</v>
      </c>
      <c r="G18" s="39">
        <v>63</v>
      </c>
      <c r="H18" s="39">
        <v>47</v>
      </c>
      <c r="I18" s="39">
        <v>35</v>
      </c>
      <c r="J18" s="39">
        <v>33</v>
      </c>
      <c r="K18" s="39">
        <v>30</v>
      </c>
      <c r="L18" s="28">
        <f t="shared" si="0"/>
        <v>-3</v>
      </c>
      <c r="M18" s="128">
        <f t="shared" si="1"/>
        <v>-9.0909090909090912E-2</v>
      </c>
      <c r="N18" s="12">
        <f t="shared" si="2"/>
        <v>-0.52380952380952384</v>
      </c>
      <c r="O18" s="12">
        <f t="shared" si="3"/>
        <v>-0.4642857142857143</v>
      </c>
    </row>
    <row r="19" spans="1:16" ht="10.5" x14ac:dyDescent="0.25">
      <c r="B19" s="9">
        <f t="shared" ref="B19:C19" si="4">SUM(B20:B25)</f>
        <v>1</v>
      </c>
      <c r="C19" s="9">
        <f t="shared" si="4"/>
        <v>1</v>
      </c>
      <c r="D19" s="9">
        <f t="shared" ref="D19:K19" si="5">SUM(D20:D25)</f>
        <v>1</v>
      </c>
      <c r="E19" s="9">
        <f t="shared" si="5"/>
        <v>0.99999999999999989</v>
      </c>
      <c r="F19" s="9">
        <f t="shared" si="5"/>
        <v>1</v>
      </c>
      <c r="G19" s="9">
        <f t="shared" si="5"/>
        <v>1</v>
      </c>
      <c r="H19" s="9">
        <f t="shared" si="5"/>
        <v>1</v>
      </c>
      <c r="I19" s="9">
        <f t="shared" si="5"/>
        <v>1</v>
      </c>
      <c r="J19" s="9">
        <f t="shared" si="5"/>
        <v>1</v>
      </c>
      <c r="K19" s="9">
        <f t="shared" si="5"/>
        <v>1</v>
      </c>
      <c r="L19" s="20" t="s">
        <v>46</v>
      </c>
      <c r="M19" s="130"/>
      <c r="N19" s="11"/>
      <c r="O19" s="11"/>
    </row>
    <row r="20" spans="1:16" x14ac:dyDescent="0.2">
      <c r="A20" s="68" t="s">
        <v>2</v>
      </c>
      <c r="B20" s="75">
        <f t="shared" ref="B20:C20" si="6">B6/B$4</f>
        <v>0.14693985809959551</v>
      </c>
      <c r="C20" s="75">
        <f t="shared" si="6"/>
        <v>0.14540040547389763</v>
      </c>
      <c r="D20" s="75">
        <f t="shared" ref="D20:K20" si="7">D6/D$4</f>
        <v>0.13837339643791258</v>
      </c>
      <c r="E20" s="75">
        <f t="shared" si="7"/>
        <v>0.1387781350482315</v>
      </c>
      <c r="F20" s="75">
        <f t="shared" si="7"/>
        <v>0.1361744424426912</v>
      </c>
      <c r="G20" s="75">
        <f t="shared" si="7"/>
        <v>0.14679983452514628</v>
      </c>
      <c r="H20" s="75">
        <f t="shared" si="7"/>
        <v>0.1325507180305448</v>
      </c>
      <c r="I20" s="75">
        <f t="shared" si="7"/>
        <v>0.13621468926553673</v>
      </c>
      <c r="J20" s="75">
        <f t="shared" si="7"/>
        <v>0.12715353776140426</v>
      </c>
      <c r="K20" s="75">
        <f t="shared" si="7"/>
        <v>0.12547908681886352</v>
      </c>
      <c r="L20" s="76"/>
      <c r="M20" s="129">
        <f>IFERROR((K20-J20),"n/a")</f>
        <v>-1.6744509425407339E-3</v>
      </c>
      <c r="N20" s="72">
        <f>IFERROR((K20-G20),"n/a")</f>
        <v>-2.1320747706282756E-2</v>
      </c>
      <c r="O20" s="72">
        <f>IFERROR((K20-B20),"n/a")</f>
        <v>-2.1460771280731983E-2</v>
      </c>
      <c r="P20" s="85"/>
    </row>
    <row r="21" spans="1:16" x14ac:dyDescent="0.2">
      <c r="A21" s="8" t="s">
        <v>3</v>
      </c>
      <c r="B21" s="10">
        <f t="shared" ref="B21:C21" si="8">B7/B$4</f>
        <v>0.13944698627411975</v>
      </c>
      <c r="C21" s="10">
        <f t="shared" si="8"/>
        <v>0.13437658388241258</v>
      </c>
      <c r="D21" s="10">
        <f t="shared" ref="D21:K21" si="9">D7/D$4</f>
        <v>0.12921908083198405</v>
      </c>
      <c r="E21" s="10">
        <f t="shared" si="9"/>
        <v>0.12675241157556269</v>
      </c>
      <c r="F21" s="10">
        <f t="shared" si="9"/>
        <v>0.11474187736845375</v>
      </c>
      <c r="G21" s="10">
        <f t="shared" si="9"/>
        <v>0.10897701081496365</v>
      </c>
      <c r="H21" s="10">
        <f t="shared" si="9"/>
        <v>0.11112377478914975</v>
      </c>
      <c r="I21" s="10">
        <f t="shared" si="9"/>
        <v>0.11480225988700565</v>
      </c>
      <c r="J21" s="10">
        <f t="shared" si="9"/>
        <v>0.10895004875934554</v>
      </c>
      <c r="K21" s="10">
        <f t="shared" si="9"/>
        <v>0.11231461423096151</v>
      </c>
      <c r="L21" s="25"/>
      <c r="M21" s="128">
        <f t="shared" ref="M21:M25" si="10">IFERROR((K21-J21),"n/a")</f>
        <v>3.3645654716159684E-3</v>
      </c>
      <c r="N21" s="12">
        <f t="shared" ref="N21:N25" si="11">IFERROR((K21-G21),"n/a")</f>
        <v>3.3376034159978557E-3</v>
      </c>
      <c r="O21" s="12">
        <f t="shared" ref="O21:O25" si="12">IFERROR((K21-B21),"n/a")</f>
        <v>-2.7132372043158243E-2</v>
      </c>
    </row>
    <row r="22" spans="1:16" x14ac:dyDescent="0.2">
      <c r="A22" s="68" t="s">
        <v>4</v>
      </c>
      <c r="B22" s="75">
        <f t="shared" ref="B22:C22" si="13">B8/B$4</f>
        <v>0.15993634374378357</v>
      </c>
      <c r="C22" s="75">
        <f t="shared" si="13"/>
        <v>0.16732133806386215</v>
      </c>
      <c r="D22" s="75">
        <f t="shared" ref="D22:E22" si="14">D8/D$4</f>
        <v>0.16290945323203387</v>
      </c>
      <c r="E22" s="75">
        <f t="shared" si="14"/>
        <v>0.15871382636655948</v>
      </c>
      <c r="F22" s="75">
        <f>F8/F$4</f>
        <v>0.15499782568180406</v>
      </c>
      <c r="G22" s="75">
        <f t="shared" ref="G22:K22" si="15">G8/G$4</f>
        <v>0.13610306719461024</v>
      </c>
      <c r="H22" s="75">
        <f t="shared" si="15"/>
        <v>0.14195349897424209</v>
      </c>
      <c r="I22" s="75">
        <f t="shared" si="15"/>
        <v>0.14186440677966103</v>
      </c>
      <c r="J22" s="75">
        <f t="shared" si="15"/>
        <v>0.13468414779499405</v>
      </c>
      <c r="K22" s="75">
        <f t="shared" si="15"/>
        <v>0.13775481864133757</v>
      </c>
      <c r="L22" s="76"/>
      <c r="M22" s="129">
        <f t="shared" si="10"/>
        <v>3.0706708463435206E-3</v>
      </c>
      <c r="N22" s="72">
        <f t="shared" si="11"/>
        <v>1.6517514467273287E-3</v>
      </c>
      <c r="O22" s="72">
        <f t="shared" si="12"/>
        <v>-2.2181525102446004E-2</v>
      </c>
      <c r="P22" s="85"/>
    </row>
    <row r="23" spans="1:16" x14ac:dyDescent="0.2">
      <c r="A23" s="8" t="s">
        <v>5</v>
      </c>
      <c r="B23" s="10">
        <f t="shared" ref="B23:C23" si="16">B9/B$4</f>
        <v>0.28108215635567935</v>
      </c>
      <c r="C23" s="10">
        <f t="shared" si="16"/>
        <v>0.25918651799290421</v>
      </c>
      <c r="D23" s="10">
        <f t="shared" ref="D23:K23" si="17">D9/D$4</f>
        <v>0.26721883173496075</v>
      </c>
      <c r="E23" s="10">
        <f t="shared" si="17"/>
        <v>0.26868167202572346</v>
      </c>
      <c r="F23" s="10">
        <f t="shared" si="17"/>
        <v>0.24464185873144065</v>
      </c>
      <c r="G23" s="10">
        <f t="shared" si="17"/>
        <v>0.21724484368536137</v>
      </c>
      <c r="H23" s="10">
        <f t="shared" si="17"/>
        <v>0.21255983587873262</v>
      </c>
      <c r="I23" s="10">
        <f t="shared" si="17"/>
        <v>0.21598870056497174</v>
      </c>
      <c r="J23" s="10">
        <f t="shared" si="17"/>
        <v>0.21378264167298733</v>
      </c>
      <c r="K23" s="10">
        <f t="shared" si="17"/>
        <v>0.21196467255457424</v>
      </c>
      <c r="L23" s="25"/>
      <c r="M23" s="128">
        <f t="shared" si="10"/>
        <v>-1.8179691184130875E-3</v>
      </c>
      <c r="N23" s="12">
        <f t="shared" si="11"/>
        <v>-5.2801711307871313E-3</v>
      </c>
      <c r="O23" s="12">
        <f t="shared" si="12"/>
        <v>-6.9117483801105106E-2</v>
      </c>
    </row>
    <row r="24" spans="1:16" x14ac:dyDescent="0.2">
      <c r="A24" s="68" t="s">
        <v>6</v>
      </c>
      <c r="B24" s="75">
        <f t="shared" ref="B24:C24" si="18">B10/B$4</f>
        <v>0.17790597440488032</v>
      </c>
      <c r="C24" s="75">
        <f t="shared" si="18"/>
        <v>0.17600101368474405</v>
      </c>
      <c r="D24" s="75">
        <f t="shared" ref="D24:K24" si="19">D10/D$4</f>
        <v>0.17692116079212852</v>
      </c>
      <c r="E24" s="75">
        <f t="shared" si="19"/>
        <v>0.20218649517684886</v>
      </c>
      <c r="F24" s="75">
        <f t="shared" si="19"/>
        <v>0.20966639746536622</v>
      </c>
      <c r="G24" s="75">
        <f t="shared" si="19"/>
        <v>0.2496897346492524</v>
      </c>
      <c r="H24" s="75">
        <f t="shared" si="19"/>
        <v>0.22441303852290859</v>
      </c>
      <c r="I24" s="75">
        <f t="shared" si="19"/>
        <v>0.19322033898305085</v>
      </c>
      <c r="J24" s="75">
        <f t="shared" si="19"/>
        <v>0.19243688373604942</v>
      </c>
      <c r="K24" s="75">
        <f t="shared" si="19"/>
        <v>0.16525023607176581</v>
      </c>
      <c r="L24" s="76"/>
      <c r="M24" s="129">
        <f t="shared" si="10"/>
        <v>-2.7186647664283609E-2</v>
      </c>
      <c r="N24" s="72">
        <f t="shared" si="11"/>
        <v>-8.4439498577486588E-2</v>
      </c>
      <c r="O24" s="72">
        <f>IFERROR((K24-B24),"n/a")</f>
        <v>-1.2655738333114508E-2</v>
      </c>
      <c r="P24" s="85"/>
    </row>
    <row r="25" spans="1:16" x14ac:dyDescent="0.2">
      <c r="A25" s="8" t="s">
        <v>191</v>
      </c>
      <c r="B25" s="10">
        <f t="shared" ref="B25:C25" si="20">B14/B$4</f>
        <v>9.4688681121941509E-2</v>
      </c>
      <c r="C25" s="10">
        <f t="shared" si="20"/>
        <v>0.11771414090217942</v>
      </c>
      <c r="D25" s="10">
        <f t="shared" ref="D25:K25" si="21">D14/D$4</f>
        <v>0.1253580769709802</v>
      </c>
      <c r="E25" s="10">
        <f t="shared" si="21"/>
        <v>0.10488745980707395</v>
      </c>
      <c r="F25" s="10">
        <f t="shared" si="21"/>
        <v>0.13977759831024414</v>
      </c>
      <c r="G25" s="10">
        <f t="shared" si="21"/>
        <v>0.14118550913066605</v>
      </c>
      <c r="H25" s="10">
        <f t="shared" si="21"/>
        <v>0.17739913380442215</v>
      </c>
      <c r="I25" s="10">
        <f t="shared" si="21"/>
        <v>0.19790960451977402</v>
      </c>
      <c r="J25" s="10">
        <f t="shared" si="21"/>
        <v>0.22299274027521943</v>
      </c>
      <c r="K25" s="10">
        <f t="shared" si="21"/>
        <v>0.24723657168249735</v>
      </c>
      <c r="L25" s="25"/>
      <c r="M25" s="128">
        <f t="shared" si="10"/>
        <v>2.4243831407277927E-2</v>
      </c>
      <c r="N25" s="12">
        <f t="shared" si="11"/>
        <v>0.1060510625518313</v>
      </c>
      <c r="O25" s="12">
        <f t="shared" si="12"/>
        <v>0.15254789056055584</v>
      </c>
    </row>
    <row r="26" spans="1:16" x14ac:dyDescent="0.2">
      <c r="A26" s="8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25"/>
      <c r="M26" s="128"/>
      <c r="N26" s="12"/>
      <c r="O26" s="12"/>
    </row>
    <row r="27" spans="1:16" ht="18" x14ac:dyDescent="0.4">
      <c r="A27" s="1" t="s">
        <v>253</v>
      </c>
      <c r="J27" s="10"/>
      <c r="K27" s="10"/>
      <c r="L27" s="19"/>
      <c r="M27" s="131"/>
    </row>
    <row r="28" spans="1:16" ht="10.5" x14ac:dyDescent="0.25">
      <c r="A28" s="2"/>
      <c r="B28" s="114" t="str">
        <f>B$2</f>
        <v>Year of Fall Census</v>
      </c>
      <c r="C28" s="3"/>
      <c r="D28" s="3"/>
      <c r="E28" s="3"/>
      <c r="F28" s="3"/>
      <c r="G28" s="3"/>
      <c r="H28" s="3"/>
      <c r="I28" s="3"/>
      <c r="J28" s="3"/>
      <c r="K28" s="3"/>
      <c r="L28" s="22" t="str">
        <f>L$2</f>
        <v>diff</v>
      </c>
      <c r="M28" s="117" t="str">
        <f>M$2</f>
        <v>% chg</v>
      </c>
      <c r="N28" s="123" t="str">
        <f>N$2</f>
        <v>pct chg 5/10 year</v>
      </c>
      <c r="O28" s="115"/>
      <c r="P28" s="116" t="str">
        <f>P$2</f>
        <v>10yr</v>
      </c>
    </row>
    <row r="29" spans="1:16" ht="10.5" x14ac:dyDescent="0.25">
      <c r="A29" s="4" t="s">
        <v>0</v>
      </c>
      <c r="B29" s="113">
        <f>B$3</f>
        <v>2017</v>
      </c>
      <c r="C29" s="113">
        <f t="shared" ref="C29:K29" si="22">C$3</f>
        <v>2018</v>
      </c>
      <c r="D29" s="113">
        <f t="shared" si="22"/>
        <v>2019</v>
      </c>
      <c r="E29" s="113" t="str">
        <f t="shared" si="22"/>
        <v>2020^</v>
      </c>
      <c r="F29" s="113">
        <f t="shared" si="22"/>
        <v>2021</v>
      </c>
      <c r="G29" s="113">
        <f t="shared" si="22"/>
        <v>2022</v>
      </c>
      <c r="H29" s="113">
        <f t="shared" si="22"/>
        <v>2023</v>
      </c>
      <c r="I29" s="113">
        <f t="shared" si="22"/>
        <v>2024</v>
      </c>
      <c r="J29" s="113">
        <f t="shared" si="22"/>
        <v>2025</v>
      </c>
      <c r="K29" s="113">
        <f t="shared" si="22"/>
        <v>2026</v>
      </c>
      <c r="L29" s="23" t="str">
        <f>L$3</f>
        <v>2025 to 2026</v>
      </c>
      <c r="M29" s="125"/>
      <c r="N29" s="24" t="str">
        <f>N$3</f>
        <v>2022-26</v>
      </c>
      <c r="O29" s="24" t="str">
        <f>O$3</f>
        <v>2017-26</v>
      </c>
      <c r="P29" s="113" t="str">
        <f>P$3</f>
        <v>trend</v>
      </c>
    </row>
    <row r="30" spans="1:16" ht="18.75" customHeight="1" x14ac:dyDescent="0.25">
      <c r="A30" s="8"/>
      <c r="B30" s="3" t="s">
        <v>166</v>
      </c>
      <c r="C30" s="43"/>
      <c r="D30" s="43"/>
      <c r="E30" s="43"/>
      <c r="F30" s="43"/>
      <c r="G30" s="43"/>
      <c r="H30" s="43"/>
      <c r="I30" s="43"/>
      <c r="J30" s="43"/>
      <c r="K30" s="43"/>
      <c r="L30" s="22"/>
      <c r="M30" s="132"/>
      <c r="N30" s="11"/>
      <c r="O30" s="11"/>
    </row>
    <row r="31" spans="1:16" ht="14.25" customHeight="1" x14ac:dyDescent="0.25">
      <c r="A31" s="5" t="s">
        <v>84</v>
      </c>
      <c r="B31" s="51">
        <v>14028.64</v>
      </c>
      <c r="C31" s="51">
        <v>14246.89</v>
      </c>
      <c r="D31" s="51">
        <v>14386.08</v>
      </c>
      <c r="E31" s="51">
        <v>13953.4</v>
      </c>
      <c r="F31" s="118">
        <v>14287.61</v>
      </c>
      <c r="G31" s="118">
        <v>14959.32</v>
      </c>
      <c r="H31" s="118">
        <v>14862.93</v>
      </c>
      <c r="I31" s="118">
        <v>14584.93</v>
      </c>
      <c r="J31" s="118">
        <v>14927.14</v>
      </c>
      <c r="K31" s="118">
        <v>14606.22</v>
      </c>
      <c r="L31" s="29">
        <f t="shared" ref="L31:L45" si="23">K31-J31</f>
        <v>-320.92000000000007</v>
      </c>
      <c r="M31" s="126">
        <f t="shared" ref="M31:M45" si="24">IFERROR((K31-J31)/J31,"n/a")</f>
        <v>-2.1499094937141347E-2</v>
      </c>
      <c r="N31" s="53">
        <f t="shared" ref="N31:N44" si="25">IFERROR((K31-G31)/G31,"n/a")</f>
        <v>-2.3604014086201806E-2</v>
      </c>
      <c r="O31" s="53">
        <f t="shared" ref="O31:O45" si="26">IFERROR((K31-B31)/B31,"n/a")</f>
        <v>4.1171489182130268E-2</v>
      </c>
    </row>
    <row r="32" spans="1:16" ht="10.5" x14ac:dyDescent="0.25">
      <c r="A32" s="63" t="s">
        <v>107</v>
      </c>
      <c r="B32" s="64">
        <v>11478.33</v>
      </c>
      <c r="C32" s="64">
        <v>11700.92</v>
      </c>
      <c r="D32" s="64">
        <v>11810.46</v>
      </c>
      <c r="E32" s="64">
        <v>11327.13</v>
      </c>
      <c r="F32" s="77">
        <v>11077.71</v>
      </c>
      <c r="G32" s="77">
        <v>10852.38</v>
      </c>
      <c r="H32" s="77">
        <v>11074.5</v>
      </c>
      <c r="I32" s="77">
        <v>11267.92</v>
      </c>
      <c r="J32" s="77">
        <v>11308.67</v>
      </c>
      <c r="K32" s="77">
        <v>11162.15</v>
      </c>
      <c r="L32" s="66">
        <f t="shared" si="23"/>
        <v>-146.52000000000044</v>
      </c>
      <c r="M32" s="127">
        <f t="shared" si="24"/>
        <v>-1.2956430773910675E-2</v>
      </c>
      <c r="N32" s="67">
        <f t="shared" si="25"/>
        <v>2.8543969156996019E-2</v>
      </c>
      <c r="O32" s="67">
        <f t="shared" si="26"/>
        <v>-2.7545818947529849E-2</v>
      </c>
      <c r="P32" s="85"/>
    </row>
    <row r="33" spans="1:16" x14ac:dyDescent="0.2">
      <c r="A33" s="8" t="s">
        <v>2</v>
      </c>
      <c r="B33" s="6">
        <v>2486.83</v>
      </c>
      <c r="C33" s="6">
        <v>2612.29</v>
      </c>
      <c r="D33" s="6">
        <v>2509.42</v>
      </c>
      <c r="E33" s="6">
        <v>2425.54</v>
      </c>
      <c r="F33" s="40">
        <v>2488.46</v>
      </c>
      <c r="G33" s="40">
        <v>2757.5</v>
      </c>
      <c r="H33" s="40">
        <v>2603.63</v>
      </c>
      <c r="I33" s="40">
        <v>2657.21</v>
      </c>
      <c r="J33" s="40">
        <v>2556.04</v>
      </c>
      <c r="K33" s="40">
        <v>2474.21</v>
      </c>
      <c r="L33" s="28">
        <f t="shared" si="23"/>
        <v>-81.829999999999927</v>
      </c>
      <c r="M33" s="128">
        <f t="shared" si="24"/>
        <v>-3.201436597236347E-2</v>
      </c>
      <c r="N33" s="12">
        <f t="shared" si="25"/>
        <v>-0.10273436083408884</v>
      </c>
      <c r="O33" s="12">
        <f t="shared" si="26"/>
        <v>-5.0747336971163652E-3</v>
      </c>
    </row>
    <row r="34" spans="1:16" x14ac:dyDescent="0.2">
      <c r="A34" s="68" t="s">
        <v>3</v>
      </c>
      <c r="B34" s="69">
        <v>2262.42</v>
      </c>
      <c r="C34" s="69">
        <v>2293.83</v>
      </c>
      <c r="D34" s="69">
        <v>2276.54</v>
      </c>
      <c r="E34" s="69">
        <v>2156.83</v>
      </c>
      <c r="F34" s="78">
        <v>2007.13</v>
      </c>
      <c r="G34" s="78">
        <v>2019.13</v>
      </c>
      <c r="H34" s="78">
        <v>2130.58</v>
      </c>
      <c r="I34" s="78">
        <v>2210.62</v>
      </c>
      <c r="J34" s="78">
        <v>2177.83</v>
      </c>
      <c r="K34" s="78">
        <v>2204.75</v>
      </c>
      <c r="L34" s="71">
        <f t="shared" si="23"/>
        <v>26.920000000000073</v>
      </c>
      <c r="M34" s="129">
        <f t="shared" si="24"/>
        <v>1.2360928079785876E-2</v>
      </c>
      <c r="N34" s="72">
        <f t="shared" si="25"/>
        <v>9.1930683016942877E-2</v>
      </c>
      <c r="O34" s="72">
        <f t="shared" si="26"/>
        <v>-2.5490404080586306E-2</v>
      </c>
      <c r="P34" s="85"/>
    </row>
    <row r="35" spans="1:16" x14ac:dyDescent="0.2">
      <c r="A35" s="8" t="s">
        <v>4</v>
      </c>
      <c r="B35" s="6">
        <v>2540.17</v>
      </c>
      <c r="C35" s="6">
        <v>2801.67</v>
      </c>
      <c r="D35" s="6">
        <v>2797.71</v>
      </c>
      <c r="E35" s="6">
        <v>2640.37</v>
      </c>
      <c r="F35" s="40">
        <v>2684.25</v>
      </c>
      <c r="G35" s="40">
        <v>2471.79</v>
      </c>
      <c r="H35" s="40">
        <v>2655.96</v>
      </c>
      <c r="I35" s="40">
        <v>2668.75</v>
      </c>
      <c r="J35" s="40">
        <v>2660.54</v>
      </c>
      <c r="K35" s="40">
        <v>2706.02</v>
      </c>
      <c r="L35" s="28">
        <f t="shared" si="23"/>
        <v>45.480000000000018</v>
      </c>
      <c r="M35" s="128">
        <f t="shared" si="24"/>
        <v>1.7094274094732655E-2</v>
      </c>
      <c r="N35" s="12">
        <f t="shared" si="25"/>
        <v>9.4761286355232455E-2</v>
      </c>
      <c r="O35" s="12">
        <f t="shared" si="26"/>
        <v>6.5290905726782034E-2</v>
      </c>
    </row>
    <row r="36" spans="1:16" x14ac:dyDescent="0.2">
      <c r="A36" s="68" t="s">
        <v>5</v>
      </c>
      <c r="B36" s="69">
        <v>4188.92</v>
      </c>
      <c r="C36" s="69">
        <v>3993.12</v>
      </c>
      <c r="D36" s="69">
        <v>4226.79</v>
      </c>
      <c r="E36" s="69">
        <v>4104.38</v>
      </c>
      <c r="F36" s="78">
        <v>3897.88</v>
      </c>
      <c r="G36" s="78">
        <v>3603.96</v>
      </c>
      <c r="H36" s="78">
        <v>3684.33</v>
      </c>
      <c r="I36" s="78">
        <v>3731.33</v>
      </c>
      <c r="J36" s="78">
        <v>3914.25</v>
      </c>
      <c r="K36" s="78">
        <v>3777.17</v>
      </c>
      <c r="L36" s="71">
        <f t="shared" si="23"/>
        <v>-137.07999999999993</v>
      </c>
      <c r="M36" s="129">
        <f t="shared" si="24"/>
        <v>-3.50207574886632E-2</v>
      </c>
      <c r="N36" s="72">
        <f t="shared" si="25"/>
        <v>4.8061021764947455E-2</v>
      </c>
      <c r="O36" s="72">
        <f t="shared" si="26"/>
        <v>-9.8295025925536891E-2</v>
      </c>
      <c r="P36" s="85"/>
    </row>
    <row r="37" spans="1:16" ht="10.5" x14ac:dyDescent="0.25">
      <c r="A37" s="44" t="s">
        <v>108</v>
      </c>
      <c r="B37" s="51">
        <v>2275.89</v>
      </c>
      <c r="C37" s="51">
        <v>2250.06</v>
      </c>
      <c r="D37" s="51">
        <v>2243.14</v>
      </c>
      <c r="E37" s="51">
        <v>2414.36</v>
      </c>
      <c r="F37" s="54">
        <v>2832.03</v>
      </c>
      <c r="G37" s="54">
        <v>3661.94</v>
      </c>
      <c r="H37" s="54">
        <v>3246.72</v>
      </c>
      <c r="I37" s="54">
        <v>2761.56</v>
      </c>
      <c r="J37" s="54">
        <v>2868.39</v>
      </c>
      <c r="K37" s="54">
        <v>2458.44</v>
      </c>
      <c r="L37" s="29">
        <f t="shared" si="23"/>
        <v>-409.94999999999982</v>
      </c>
      <c r="M37" s="126">
        <f t="shared" si="24"/>
        <v>-0.1429198958300649</v>
      </c>
      <c r="N37" s="53">
        <f t="shared" si="25"/>
        <v>-0.32865093365811565</v>
      </c>
      <c r="O37" s="53">
        <f t="shared" si="26"/>
        <v>8.0210379236254917E-2</v>
      </c>
    </row>
    <row r="38" spans="1:16" x14ac:dyDescent="0.2">
      <c r="A38" s="68" t="s">
        <v>104</v>
      </c>
      <c r="B38" s="69">
        <v>535.55999999999995</v>
      </c>
      <c r="C38" s="69">
        <v>522.28</v>
      </c>
      <c r="D38" s="69">
        <v>522.66999999999996</v>
      </c>
      <c r="E38" s="69">
        <v>501.47</v>
      </c>
      <c r="F38" s="78">
        <v>523.94000000000005</v>
      </c>
      <c r="G38" s="78">
        <v>522.39</v>
      </c>
      <c r="H38" s="78">
        <v>484.44</v>
      </c>
      <c r="I38" s="78">
        <v>533.61</v>
      </c>
      <c r="J38" s="78">
        <v>619</v>
      </c>
      <c r="K38" s="78">
        <v>632.5</v>
      </c>
      <c r="L38" s="71">
        <f t="shared" si="23"/>
        <v>13.5</v>
      </c>
      <c r="M38" s="129">
        <f t="shared" si="24"/>
        <v>2.1809369951534735E-2</v>
      </c>
      <c r="N38" s="72">
        <f t="shared" si="25"/>
        <v>0.21078121709833653</v>
      </c>
      <c r="O38" s="72">
        <f t="shared" si="26"/>
        <v>0.18100679662409452</v>
      </c>
      <c r="P38" s="85"/>
    </row>
    <row r="39" spans="1:16" x14ac:dyDescent="0.2">
      <c r="A39" s="8" t="s">
        <v>105</v>
      </c>
      <c r="B39" s="6">
        <v>1664.83</v>
      </c>
      <c r="C39" s="6">
        <v>1644.86</v>
      </c>
      <c r="D39" s="6">
        <v>1624.72</v>
      </c>
      <c r="E39" s="6">
        <v>1736.06</v>
      </c>
      <c r="F39" s="40">
        <v>2152.0300000000002</v>
      </c>
      <c r="G39" s="40">
        <v>2981.11</v>
      </c>
      <c r="H39" s="40">
        <v>2588.06</v>
      </c>
      <c r="I39" s="40">
        <v>2059.44</v>
      </c>
      <c r="J39" s="40">
        <v>1978.33</v>
      </c>
      <c r="K39" s="40">
        <v>1666.56</v>
      </c>
      <c r="L39" s="28">
        <f>K39-J39</f>
        <v>-311.77</v>
      </c>
      <c r="M39" s="128">
        <f t="shared" si="24"/>
        <v>-0.15759251489892989</v>
      </c>
      <c r="N39" s="12">
        <f t="shared" si="25"/>
        <v>-0.44095991090566938</v>
      </c>
      <c r="O39" s="12">
        <f t="shared" si="26"/>
        <v>1.039145137942023E-3</v>
      </c>
    </row>
    <row r="40" spans="1:16" x14ac:dyDescent="0.2">
      <c r="A40" s="68" t="s">
        <v>106</v>
      </c>
      <c r="B40" s="69">
        <v>75.5</v>
      </c>
      <c r="C40" s="69">
        <v>82.92</v>
      </c>
      <c r="D40" s="69">
        <v>95.75</v>
      </c>
      <c r="E40" s="69">
        <v>176.83</v>
      </c>
      <c r="F40" s="78">
        <v>156.06</v>
      </c>
      <c r="G40" s="78">
        <v>158.44</v>
      </c>
      <c r="H40" s="78">
        <v>174.22</v>
      </c>
      <c r="I40" s="78">
        <v>168.5</v>
      </c>
      <c r="J40" s="78">
        <v>271.06</v>
      </c>
      <c r="K40" s="78">
        <v>159.38999999999999</v>
      </c>
      <c r="L40" s="71">
        <f t="shared" si="23"/>
        <v>-111.67000000000002</v>
      </c>
      <c r="M40" s="129">
        <f t="shared" si="24"/>
        <v>-0.41197520844093566</v>
      </c>
      <c r="N40" s="72">
        <f t="shared" si="25"/>
        <v>5.9959606160059874E-3</v>
      </c>
      <c r="O40" s="72">
        <f t="shared" si="26"/>
        <v>1.1111258278145693</v>
      </c>
      <c r="P40" s="85"/>
    </row>
    <row r="41" spans="1:16" ht="10.5" x14ac:dyDescent="0.25">
      <c r="A41" s="44" t="s">
        <v>191</v>
      </c>
      <c r="B41" s="51">
        <v>274.42</v>
      </c>
      <c r="C41" s="51">
        <v>295.92</v>
      </c>
      <c r="D41" s="51">
        <v>332.48</v>
      </c>
      <c r="E41" s="51">
        <v>211.92</v>
      </c>
      <c r="F41" s="54">
        <v>377.88</v>
      </c>
      <c r="G41" s="54">
        <v>445</v>
      </c>
      <c r="H41" s="54">
        <v>541.71</v>
      </c>
      <c r="I41" s="54">
        <v>555.46</v>
      </c>
      <c r="J41" s="54">
        <v>750.08</v>
      </c>
      <c r="K41" s="54">
        <v>985.62</v>
      </c>
      <c r="L41" s="29">
        <f t="shared" si="23"/>
        <v>235.53999999999996</v>
      </c>
      <c r="M41" s="126">
        <f t="shared" si="24"/>
        <v>0.31401983788395899</v>
      </c>
      <c r="N41" s="53">
        <f t="shared" si="25"/>
        <v>1.2148764044943821</v>
      </c>
      <c r="O41" s="53">
        <f t="shared" si="26"/>
        <v>2.5916478390787843</v>
      </c>
    </row>
    <row r="42" spans="1:16" x14ac:dyDescent="0.2">
      <c r="A42" s="68" t="s">
        <v>229</v>
      </c>
      <c r="B42" s="69">
        <v>106.5</v>
      </c>
      <c r="C42" s="69">
        <v>118.71</v>
      </c>
      <c r="D42" s="69">
        <v>119.21</v>
      </c>
      <c r="E42" s="69">
        <v>123.12</v>
      </c>
      <c r="F42" s="78">
        <v>146.04</v>
      </c>
      <c r="G42" s="78">
        <v>168.83</v>
      </c>
      <c r="H42" s="78">
        <v>190.83</v>
      </c>
      <c r="I42" s="78">
        <v>197.71</v>
      </c>
      <c r="J42" s="78">
        <v>247.75</v>
      </c>
      <c r="K42" s="78">
        <v>234.25</v>
      </c>
      <c r="L42" s="71">
        <f t="shared" si="23"/>
        <v>-13.5</v>
      </c>
      <c r="M42" s="129">
        <f t="shared" si="24"/>
        <v>-5.4490413723511606E-2</v>
      </c>
      <c r="N42" s="72">
        <f t="shared" si="25"/>
        <v>0.3874903749333648</v>
      </c>
      <c r="O42" s="72">
        <f t="shared" si="26"/>
        <v>1.199530516431925</v>
      </c>
      <c r="P42" s="85"/>
    </row>
    <row r="43" spans="1:16" x14ac:dyDescent="0.2">
      <c r="A43" s="8" t="s">
        <v>16</v>
      </c>
      <c r="B43" s="6">
        <v>45.67</v>
      </c>
      <c r="C43" s="6">
        <v>32</v>
      </c>
      <c r="D43" s="6">
        <v>39.020000000000003</v>
      </c>
      <c r="E43" s="6">
        <v>4.92</v>
      </c>
      <c r="F43" s="40">
        <v>18.88</v>
      </c>
      <c r="G43" s="40">
        <v>14</v>
      </c>
      <c r="H43" s="40">
        <v>14.75</v>
      </c>
      <c r="I43" s="40">
        <v>19.920000000000002</v>
      </c>
      <c r="J43" s="40">
        <v>25</v>
      </c>
      <c r="K43" s="40">
        <v>13.08</v>
      </c>
      <c r="L43" s="28">
        <f t="shared" si="23"/>
        <v>-11.92</v>
      </c>
      <c r="M43" s="128">
        <f t="shared" si="24"/>
        <v>-0.4768</v>
      </c>
      <c r="N43" s="12">
        <f t="shared" si="25"/>
        <v>-6.5714285714285711E-2</v>
      </c>
      <c r="O43" s="12">
        <f t="shared" si="26"/>
        <v>-0.71359754762426109</v>
      </c>
    </row>
    <row r="44" spans="1:16" x14ac:dyDescent="0.2">
      <c r="A44" s="68" t="s">
        <v>17</v>
      </c>
      <c r="B44" s="69">
        <v>84.38</v>
      </c>
      <c r="C44" s="69">
        <v>109.71</v>
      </c>
      <c r="D44" s="69">
        <v>141.54</v>
      </c>
      <c r="E44" s="69">
        <v>76.75</v>
      </c>
      <c r="F44" s="78">
        <v>169</v>
      </c>
      <c r="G44" s="78">
        <v>219</v>
      </c>
      <c r="H44" s="78">
        <v>300.95999999999998</v>
      </c>
      <c r="I44" s="78">
        <v>308.75</v>
      </c>
      <c r="J44" s="78">
        <v>450.67</v>
      </c>
      <c r="K44" s="78">
        <v>715</v>
      </c>
      <c r="L44" s="71">
        <f t="shared" si="23"/>
        <v>264.33</v>
      </c>
      <c r="M44" s="129">
        <f t="shared" si="24"/>
        <v>0.58652672687332186</v>
      </c>
      <c r="N44" s="72">
        <f t="shared" si="25"/>
        <v>2.2648401826484017</v>
      </c>
      <c r="O44" s="72">
        <f t="shared" si="26"/>
        <v>7.473571936477839</v>
      </c>
      <c r="P44" s="85"/>
    </row>
    <row r="45" spans="1:16" x14ac:dyDescent="0.2">
      <c r="A45" s="8" t="s">
        <v>18</v>
      </c>
      <c r="B45" s="6">
        <v>37.869999999999997</v>
      </c>
      <c r="C45" s="6">
        <v>35.5</v>
      </c>
      <c r="D45" s="6">
        <v>32.71</v>
      </c>
      <c r="E45" s="6">
        <v>7.13</v>
      </c>
      <c r="F45" s="40">
        <v>43.96</v>
      </c>
      <c r="G45" s="40">
        <v>43.17</v>
      </c>
      <c r="H45" s="40">
        <v>35.17</v>
      </c>
      <c r="I45" s="40">
        <v>29.08</v>
      </c>
      <c r="J45" s="40">
        <v>26.67</v>
      </c>
      <c r="K45" s="40">
        <v>23.29</v>
      </c>
      <c r="L45" s="28">
        <f t="shared" si="23"/>
        <v>-3.3800000000000026</v>
      </c>
      <c r="M45" s="128">
        <f t="shared" si="24"/>
        <v>-0.1267341582302213</v>
      </c>
      <c r="N45" s="12">
        <f>IFERROR((K45-G45)/G45,"n/a")</f>
        <v>-0.46050498031040077</v>
      </c>
      <c r="O45" s="12">
        <f t="shared" si="26"/>
        <v>-0.38500132030631107</v>
      </c>
    </row>
    <row r="46" spans="1:16" ht="10.5" x14ac:dyDescent="0.25">
      <c r="A46" s="2" t="s">
        <v>262</v>
      </c>
      <c r="B46" s="9">
        <f t="shared" ref="B46:J46" si="27">SUM(B47:B52)</f>
        <v>1.0000007128274728</v>
      </c>
      <c r="C46" s="9">
        <f t="shared" si="27"/>
        <v>1</v>
      </c>
      <c r="D46" s="9">
        <f t="shared" si="27"/>
        <v>1.0000000000000002</v>
      </c>
      <c r="E46" s="9">
        <f t="shared" si="27"/>
        <v>1</v>
      </c>
      <c r="F46" s="9">
        <f t="shared" si="27"/>
        <v>1.0000013998142447</v>
      </c>
      <c r="G46" s="9">
        <f t="shared" si="27"/>
        <v>1.0000000000000002</v>
      </c>
      <c r="H46" s="9">
        <f t="shared" si="27"/>
        <v>0.99999999999999989</v>
      </c>
      <c r="I46" s="9">
        <f t="shared" si="27"/>
        <v>0.99999999999999989</v>
      </c>
      <c r="J46" s="9">
        <f t="shared" si="27"/>
        <v>0.9999993300793053</v>
      </c>
      <c r="K46" s="9">
        <f t="shared" ref="K46" si="28">SUM(K47:K52)</f>
        <v>0.99999931536016862</v>
      </c>
      <c r="L46" s="20" t="s">
        <v>46</v>
      </c>
      <c r="M46" s="130"/>
      <c r="N46" s="11"/>
      <c r="O46" s="11"/>
    </row>
    <row r="47" spans="1:16" x14ac:dyDescent="0.2">
      <c r="A47" s="68" t="s">
        <v>2</v>
      </c>
      <c r="B47" s="75">
        <f t="shared" ref="B47:J47" si="29">B33/B$31</f>
        <v>0.1772680744534039</v>
      </c>
      <c r="C47" s="75">
        <f t="shared" si="29"/>
        <v>0.18335861370446463</v>
      </c>
      <c r="D47" s="75">
        <f t="shared" si="29"/>
        <v>0.17443389721174915</v>
      </c>
      <c r="E47" s="75">
        <f t="shared" si="29"/>
        <v>0.1738314675992948</v>
      </c>
      <c r="F47" s="75">
        <f t="shared" si="29"/>
        <v>0.17416908776205398</v>
      </c>
      <c r="G47" s="75">
        <f t="shared" si="29"/>
        <v>0.18433324509402835</v>
      </c>
      <c r="H47" s="75">
        <f t="shared" si="29"/>
        <v>0.17517609246629029</v>
      </c>
      <c r="I47" s="75">
        <f t="shared" si="29"/>
        <v>0.1821887386500998</v>
      </c>
      <c r="J47" s="75">
        <f t="shared" si="29"/>
        <v>0.17123440927063055</v>
      </c>
      <c r="K47" s="75">
        <f t="shared" ref="K47" si="30">K33/K$31</f>
        <v>0.16939427175545763</v>
      </c>
      <c r="L47" s="76"/>
      <c r="M47" s="129">
        <f t="shared" ref="M47:M52" si="31">IFERROR((K47-J47),"n/a")</f>
        <v>-1.8401375151729238E-3</v>
      </c>
      <c r="N47" s="72">
        <f t="shared" ref="N47:N52" si="32">IFERROR((K47-G47),"n/a")</f>
        <v>-1.4938973338570721E-2</v>
      </c>
      <c r="O47" s="72">
        <f t="shared" ref="O47:O52" si="33">IFERROR((K47-B47),"n/a")</f>
        <v>-7.8738026979462694E-3</v>
      </c>
      <c r="P47" s="85"/>
    </row>
    <row r="48" spans="1:16" x14ac:dyDescent="0.2">
      <c r="A48" s="8" t="s">
        <v>3</v>
      </c>
      <c r="B48" s="10">
        <f t="shared" ref="B48:J48" si="34">B34/B$31</f>
        <v>0.16127151313313337</v>
      </c>
      <c r="C48" s="10">
        <f t="shared" si="34"/>
        <v>0.16100566509603148</v>
      </c>
      <c r="D48" s="10">
        <f t="shared" si="34"/>
        <v>0.15824602671471311</v>
      </c>
      <c r="E48" s="10">
        <f t="shared" si="34"/>
        <v>0.154573795634039</v>
      </c>
      <c r="F48" s="10">
        <f t="shared" si="34"/>
        <v>0.14048045824319114</v>
      </c>
      <c r="G48" s="10">
        <f t="shared" si="34"/>
        <v>0.13497471810215975</v>
      </c>
      <c r="H48" s="10">
        <f t="shared" si="34"/>
        <v>0.1433485860459546</v>
      </c>
      <c r="I48" s="10">
        <f t="shared" si="34"/>
        <v>0.15156877681277867</v>
      </c>
      <c r="J48" s="10">
        <f t="shared" si="34"/>
        <v>0.14589733867304788</v>
      </c>
      <c r="K48" s="10">
        <f t="shared" ref="K48" si="35">K34/K$31</f>
        <v>0.1509459668552165</v>
      </c>
      <c r="L48" s="25"/>
      <c r="M48" s="128">
        <f t="shared" si="31"/>
        <v>5.048628182168613E-3</v>
      </c>
      <c r="N48" s="12">
        <f t="shared" si="32"/>
        <v>1.5971248753056749E-2</v>
      </c>
      <c r="O48" s="12">
        <f t="shared" si="33"/>
        <v>-1.0325546277916875E-2</v>
      </c>
    </row>
    <row r="49" spans="1:16" x14ac:dyDescent="0.2">
      <c r="A49" s="68" t="s">
        <v>4</v>
      </c>
      <c r="B49" s="75">
        <f t="shared" ref="B49:J49" si="36">B35/B$31</f>
        <v>0.18107029619407156</v>
      </c>
      <c r="C49" s="75">
        <f t="shared" si="36"/>
        <v>0.19665133934493775</v>
      </c>
      <c r="D49" s="75">
        <f t="shared" si="36"/>
        <v>0.19447340762737314</v>
      </c>
      <c r="E49" s="75">
        <f t="shared" si="36"/>
        <v>0.18922771510886235</v>
      </c>
      <c r="F49" s="75">
        <f t="shared" si="36"/>
        <v>0.18787256931005256</v>
      </c>
      <c r="G49" s="75">
        <f t="shared" si="36"/>
        <v>0.16523411491966211</v>
      </c>
      <c r="H49" s="75">
        <f t="shared" si="36"/>
        <v>0.17869693256982305</v>
      </c>
      <c r="I49" s="75">
        <f t="shared" si="36"/>
        <v>0.18297996630768881</v>
      </c>
      <c r="J49" s="75">
        <f t="shared" si="36"/>
        <v>0.17823508053116671</v>
      </c>
      <c r="K49" s="75">
        <f t="shared" ref="K49" si="37">K35/K$31</f>
        <v>0.18526490769001153</v>
      </c>
      <c r="L49" s="76"/>
      <c r="M49" s="129">
        <f t="shared" si="31"/>
        <v>7.0298271588448147E-3</v>
      </c>
      <c r="N49" s="72">
        <f t="shared" si="32"/>
        <v>2.0030792770349415E-2</v>
      </c>
      <c r="O49" s="72">
        <f t="shared" si="33"/>
        <v>4.1946114959399705E-3</v>
      </c>
      <c r="P49" s="85"/>
    </row>
    <row r="50" spans="1:16" x14ac:dyDescent="0.2">
      <c r="A50" s="8" t="s">
        <v>5</v>
      </c>
      <c r="B50" s="10">
        <f t="shared" ref="B50:J50" si="38">B36/B$31</f>
        <v>0.29859772579523036</v>
      </c>
      <c r="C50" s="10">
        <f t="shared" si="38"/>
        <v>0.28028011727471752</v>
      </c>
      <c r="D50" s="10">
        <f t="shared" si="38"/>
        <v>0.29381110073070638</v>
      </c>
      <c r="E50" s="10">
        <f t="shared" si="38"/>
        <v>0.29414909627760977</v>
      </c>
      <c r="F50" s="10">
        <f t="shared" si="38"/>
        <v>0.27281539739676547</v>
      </c>
      <c r="G50" s="10">
        <f t="shared" si="38"/>
        <v>0.24091736790174956</v>
      </c>
      <c r="H50" s="10">
        <f t="shared" si="38"/>
        <v>0.24788719317119839</v>
      </c>
      <c r="I50" s="10">
        <f t="shared" si="38"/>
        <v>0.25583461833550108</v>
      </c>
      <c r="J50" s="10">
        <f t="shared" si="38"/>
        <v>0.26222370795745203</v>
      </c>
      <c r="K50" s="10">
        <f t="shared" ref="K50" si="39">K36/K$31</f>
        <v>0.2586001032436866</v>
      </c>
      <c r="L50" s="25"/>
      <c r="M50" s="128">
        <f t="shared" si="31"/>
        <v>-3.6236047137654381E-3</v>
      </c>
      <c r="N50" s="12">
        <f t="shared" si="32"/>
        <v>1.7682735341937039E-2</v>
      </c>
      <c r="O50" s="12">
        <f>IFERROR((K50-B50),"n/a")</f>
        <v>-3.9997622551543766E-2</v>
      </c>
    </row>
    <row r="51" spans="1:16" x14ac:dyDescent="0.2">
      <c r="A51" s="68" t="s">
        <v>6</v>
      </c>
      <c r="B51" s="75">
        <f t="shared" ref="B51:J51" si="40">B37/B$31</f>
        <v>0.16223169173918497</v>
      </c>
      <c r="C51" s="75">
        <f t="shared" si="40"/>
        <v>0.15793341564369487</v>
      </c>
      <c r="D51" s="75">
        <f t="shared" si="40"/>
        <v>0.15592433797114988</v>
      </c>
      <c r="E51" s="75">
        <f t="shared" si="40"/>
        <v>0.17303022919145156</v>
      </c>
      <c r="F51" s="75">
        <f t="shared" si="40"/>
        <v>0.19821579676376946</v>
      </c>
      <c r="G51" s="75">
        <f t="shared" si="40"/>
        <v>0.24479321252570305</v>
      </c>
      <c r="H51" s="75">
        <f t="shared" si="40"/>
        <v>0.21844414257484895</v>
      </c>
      <c r="I51" s="75">
        <f t="shared" si="40"/>
        <v>0.18934338389008379</v>
      </c>
      <c r="J51" s="75">
        <f t="shared" si="40"/>
        <v>0.19215938217233844</v>
      </c>
      <c r="K51" s="75">
        <f t="shared" ref="K51" si="41">K37/K$31</f>
        <v>0.16831459474114455</v>
      </c>
      <c r="L51" s="76"/>
      <c r="M51" s="129">
        <f t="shared" si="31"/>
        <v>-2.3844787431193892E-2</v>
      </c>
      <c r="N51" s="72">
        <f t="shared" si="32"/>
        <v>-7.64786177845585E-2</v>
      </c>
      <c r="O51" s="72">
        <f t="shared" si="33"/>
        <v>6.082903001959572E-3</v>
      </c>
      <c r="P51" s="85"/>
    </row>
    <row r="52" spans="1:16" x14ac:dyDescent="0.2">
      <c r="A52" s="8" t="s">
        <v>191</v>
      </c>
      <c r="B52" s="10">
        <f t="shared" ref="B52:J52" si="42">B41/B$31</f>
        <v>1.956141151244882E-2</v>
      </c>
      <c r="C52" s="10">
        <f t="shared" si="42"/>
        <v>2.0770848936153788E-2</v>
      </c>
      <c r="D52" s="10">
        <f t="shared" si="42"/>
        <v>2.311122974430839E-2</v>
      </c>
      <c r="E52" s="10">
        <f t="shared" si="42"/>
        <v>1.5187696188742527E-2</v>
      </c>
      <c r="F52" s="10">
        <f t="shared" si="42"/>
        <v>2.6448090338412091E-2</v>
      </c>
      <c r="G52" s="10">
        <f t="shared" si="42"/>
        <v>2.9747341456697229E-2</v>
      </c>
      <c r="H52" s="10">
        <f t="shared" si="42"/>
        <v>3.6447053171884687E-2</v>
      </c>
      <c r="I52" s="10">
        <f t="shared" si="42"/>
        <v>3.808451600384781E-2</v>
      </c>
      <c r="J52" s="10">
        <f t="shared" si="42"/>
        <v>5.0249411474669631E-2</v>
      </c>
      <c r="K52" s="10">
        <f t="shared" ref="K52" si="43">K41/K$31</f>
        <v>6.7479471074651756E-2</v>
      </c>
      <c r="L52" s="25"/>
      <c r="M52" s="128">
        <f t="shared" si="31"/>
        <v>1.7230059599982125E-2</v>
      </c>
      <c r="N52" s="12">
        <f t="shared" si="32"/>
        <v>3.7732129617954524E-2</v>
      </c>
      <c r="O52" s="12">
        <f t="shared" si="33"/>
        <v>4.7918059562202936E-2</v>
      </c>
    </row>
    <row r="53" spans="1:16" x14ac:dyDescent="0.2">
      <c r="A53" s="15" t="s">
        <v>207</v>
      </c>
      <c r="B53" s="13"/>
      <c r="C53" s="13"/>
      <c r="D53" s="13"/>
      <c r="E53" s="46"/>
      <c r="F53" s="46"/>
      <c r="G53" s="46"/>
      <c r="H53" s="46"/>
      <c r="I53" s="46"/>
      <c r="J53" s="46"/>
      <c r="K53" s="46"/>
      <c r="L53" s="47"/>
      <c r="M53" s="18"/>
      <c r="N53" s="18"/>
      <c r="O53" s="18"/>
    </row>
    <row r="54" spans="1:16" x14ac:dyDescent="0.2">
      <c r="A54" t="s">
        <v>199</v>
      </c>
      <c r="B54" s="13"/>
      <c r="C54" s="13"/>
      <c r="D54" s="13"/>
      <c r="E54" s="46"/>
      <c r="F54" s="46"/>
      <c r="G54" s="46"/>
      <c r="H54" s="46"/>
      <c r="I54" s="46"/>
      <c r="J54" s="46"/>
      <c r="K54" s="46"/>
      <c r="L54" s="47"/>
      <c r="M54" s="18"/>
      <c r="N54" s="18"/>
      <c r="O54" s="18"/>
    </row>
    <row r="55" spans="1:16" x14ac:dyDescent="0.2">
      <c r="A55" t="s">
        <v>85</v>
      </c>
      <c r="B55" s="13"/>
      <c r="C55" s="13"/>
      <c r="D55" s="13"/>
      <c r="E55" s="46"/>
      <c r="F55" s="46"/>
      <c r="G55" s="46"/>
      <c r="H55" s="46"/>
      <c r="I55" s="46"/>
      <c r="J55" s="46"/>
      <c r="K55" s="46"/>
      <c r="L55" s="47"/>
      <c r="M55" s="18"/>
      <c r="N55" s="18"/>
      <c r="O55" s="18"/>
    </row>
    <row r="56" spans="1:16" x14ac:dyDescent="0.2">
      <c r="B56" s="13"/>
      <c r="C56" s="13"/>
      <c r="D56" s="13"/>
      <c r="E56" s="46"/>
      <c r="F56" s="46"/>
      <c r="G56" s="46"/>
      <c r="H56" s="46"/>
      <c r="I56" s="46"/>
      <c r="J56" s="46"/>
      <c r="K56" s="46"/>
      <c r="L56" s="47"/>
      <c r="M56" s="18"/>
      <c r="N56" s="18"/>
      <c r="O56" s="18"/>
    </row>
    <row r="57" spans="1:16" ht="18" x14ac:dyDescent="0.4">
      <c r="A57" s="1" t="s">
        <v>252</v>
      </c>
    </row>
    <row r="58" spans="1:16" ht="18" x14ac:dyDescent="0.4">
      <c r="A58" s="1"/>
    </row>
    <row r="59" spans="1:16" ht="10.5" x14ac:dyDescent="0.25">
      <c r="A59" s="2"/>
      <c r="B59" s="114" t="str">
        <f>B$2</f>
        <v>Year of Fall Census</v>
      </c>
      <c r="C59" s="3"/>
      <c r="D59" s="3"/>
      <c r="E59" s="3"/>
      <c r="F59" s="3"/>
      <c r="G59" s="3"/>
      <c r="H59" s="3"/>
      <c r="I59" s="3"/>
      <c r="J59" s="3"/>
      <c r="K59" s="3"/>
      <c r="L59" s="22" t="str">
        <f>L$2</f>
        <v>diff</v>
      </c>
      <c r="M59" s="117" t="str">
        <f>M$2</f>
        <v>% chg</v>
      </c>
      <c r="N59" s="123" t="str">
        <f>N$2</f>
        <v>pct chg 5/10 year</v>
      </c>
      <c r="O59" s="115"/>
      <c r="P59" s="116" t="str">
        <f>P$2</f>
        <v>10yr</v>
      </c>
    </row>
    <row r="60" spans="1:16" ht="10.5" x14ac:dyDescent="0.25">
      <c r="A60" s="4" t="s">
        <v>0</v>
      </c>
      <c r="B60" s="113">
        <f>B$3</f>
        <v>2017</v>
      </c>
      <c r="C60" s="113">
        <f t="shared" ref="C60:K60" si="44">C$3</f>
        <v>2018</v>
      </c>
      <c r="D60" s="113">
        <f t="shared" si="44"/>
        <v>2019</v>
      </c>
      <c r="E60" s="113" t="str">
        <f t="shared" si="44"/>
        <v>2020^</v>
      </c>
      <c r="F60" s="113">
        <f t="shared" si="44"/>
        <v>2021</v>
      </c>
      <c r="G60" s="113">
        <f t="shared" si="44"/>
        <v>2022</v>
      </c>
      <c r="H60" s="113">
        <f t="shared" si="44"/>
        <v>2023</v>
      </c>
      <c r="I60" s="113">
        <f t="shared" si="44"/>
        <v>2024</v>
      </c>
      <c r="J60" s="113">
        <f t="shared" si="44"/>
        <v>2025</v>
      </c>
      <c r="K60" s="113">
        <f t="shared" si="44"/>
        <v>2026</v>
      </c>
      <c r="L60" s="23" t="str">
        <f>L$3</f>
        <v>2025 to 2026</v>
      </c>
      <c r="M60" s="125"/>
      <c r="N60" s="24" t="str">
        <f>N$3</f>
        <v>2022-26</v>
      </c>
      <c r="O60" s="24" t="str">
        <f>O$3</f>
        <v>2017-26</v>
      </c>
      <c r="P60" s="113" t="str">
        <f>P$3</f>
        <v>trend</v>
      </c>
    </row>
    <row r="61" spans="1:16" ht="10.5" x14ac:dyDescent="0.25">
      <c r="A61" s="5" t="s">
        <v>1</v>
      </c>
      <c r="B61" s="51">
        <v>15081</v>
      </c>
      <c r="C61" s="51">
        <v>15784</v>
      </c>
      <c r="D61" s="51">
        <v>16058</v>
      </c>
      <c r="E61" s="51">
        <v>15550</v>
      </c>
      <c r="F61" s="52">
        <v>16097</v>
      </c>
      <c r="G61" s="52">
        <v>16921</v>
      </c>
      <c r="H61" s="52">
        <v>17548</v>
      </c>
      <c r="I61" s="52">
        <v>17700</v>
      </c>
      <c r="J61" s="52">
        <v>18458</v>
      </c>
      <c r="K61" s="52">
        <v>18003</v>
      </c>
      <c r="L61" s="55">
        <f t="shared" ref="L61:L63" si="45">K61-J61</f>
        <v>-455</v>
      </c>
      <c r="M61" s="126">
        <f t="shared" ref="M61:M63" si="46">IFERROR((K61-J61)/J61,"n/a")</f>
        <v>-2.4650558023621195E-2</v>
      </c>
      <c r="N61" s="56">
        <f t="shared" ref="N61:N63" si="47">IFERROR((K61-G61)/G61,"n/a")</f>
        <v>6.3944211335027479E-2</v>
      </c>
      <c r="O61" s="56">
        <f t="shared" ref="O61:O63" si="48">IFERROR((K61-B61)/B61,"n/a")</f>
        <v>0.19375372985876269</v>
      </c>
    </row>
    <row r="62" spans="1:16" x14ac:dyDescent="0.2">
      <c r="A62" s="68" t="s">
        <v>209</v>
      </c>
      <c r="B62" s="69">
        <v>12398</v>
      </c>
      <c r="C62" s="69">
        <v>13006</v>
      </c>
      <c r="D62" s="69">
        <v>13217</v>
      </c>
      <c r="E62" s="69">
        <v>12406</v>
      </c>
      <c r="F62" s="70">
        <v>12722</v>
      </c>
      <c r="G62" s="70">
        <v>12696</v>
      </c>
      <c r="H62" s="70">
        <v>13610</v>
      </c>
      <c r="I62" s="70">
        <v>14280</v>
      </c>
      <c r="J62" s="70">
        <v>14906</v>
      </c>
      <c r="K62" s="70">
        <v>15028</v>
      </c>
      <c r="L62" s="71">
        <f t="shared" si="45"/>
        <v>122</v>
      </c>
      <c r="M62" s="129">
        <f t="shared" si="46"/>
        <v>8.1846236414866505E-3</v>
      </c>
      <c r="N62" s="72">
        <f t="shared" si="47"/>
        <v>0.18367989918084435</v>
      </c>
      <c r="O62" s="72">
        <f t="shared" si="48"/>
        <v>0.21213098886917245</v>
      </c>
      <c r="P62" s="85"/>
    </row>
    <row r="63" spans="1:16" x14ac:dyDescent="0.2">
      <c r="A63" s="8" t="s">
        <v>108</v>
      </c>
      <c r="B63" s="6">
        <v>2683</v>
      </c>
      <c r="C63" s="6">
        <v>2778</v>
      </c>
      <c r="D63" s="6">
        <v>2841</v>
      </c>
      <c r="E63" s="6">
        <v>3144</v>
      </c>
      <c r="F63" s="45">
        <v>3375</v>
      </c>
      <c r="G63" s="45">
        <v>4225</v>
      </c>
      <c r="H63" s="45">
        <v>3938</v>
      </c>
      <c r="I63" s="45">
        <v>3420</v>
      </c>
      <c r="J63" s="45">
        <v>3552</v>
      </c>
      <c r="K63" s="45">
        <v>2975</v>
      </c>
      <c r="L63" s="28">
        <f t="shared" si="45"/>
        <v>-577</v>
      </c>
      <c r="M63" s="128">
        <f t="shared" si="46"/>
        <v>-0.16244369369369369</v>
      </c>
      <c r="N63" s="12">
        <f t="shared" si="47"/>
        <v>-0.29585798816568049</v>
      </c>
      <c r="O63" s="12">
        <f t="shared" si="48"/>
        <v>0.10883339545285128</v>
      </c>
    </row>
    <row r="64" spans="1:16" ht="10.5" x14ac:dyDescent="0.25">
      <c r="A64" s="8"/>
      <c r="B64" s="3" t="s">
        <v>166</v>
      </c>
      <c r="C64" s="43"/>
      <c r="D64" s="43"/>
      <c r="E64" s="43"/>
      <c r="F64" s="43"/>
      <c r="G64" s="43"/>
      <c r="H64" s="43"/>
      <c r="I64" s="43"/>
      <c r="J64" s="43"/>
      <c r="K64" s="43"/>
      <c r="L64" s="22"/>
      <c r="M64" s="133"/>
      <c r="N64" s="11"/>
      <c r="O64" s="11"/>
    </row>
    <row r="65" spans="1:16" ht="10.5" x14ac:dyDescent="0.25">
      <c r="A65" s="5" t="s">
        <v>169</v>
      </c>
      <c r="B65" s="51">
        <v>14028.64</v>
      </c>
      <c r="C65" s="51">
        <v>14246.89</v>
      </c>
      <c r="D65" s="51">
        <v>14386.08</v>
      </c>
      <c r="E65" s="51">
        <v>13953.4</v>
      </c>
      <c r="F65" s="54">
        <v>14287.61</v>
      </c>
      <c r="G65" s="54">
        <v>14959.32</v>
      </c>
      <c r="H65" s="54">
        <v>14862.93</v>
      </c>
      <c r="I65" s="54">
        <v>14584.93</v>
      </c>
      <c r="J65" s="54">
        <v>14927.14</v>
      </c>
      <c r="K65" s="54">
        <v>14606.22</v>
      </c>
      <c r="L65" s="29">
        <f t="shared" ref="L65:L67" si="49">K65-J65</f>
        <v>-320.92000000000007</v>
      </c>
      <c r="M65" s="126">
        <f t="shared" ref="M65:M67" si="50">IFERROR((K65-J65)/J65,"n/a")</f>
        <v>-2.1499094937141347E-2</v>
      </c>
      <c r="N65" s="53">
        <f t="shared" ref="N65:N67" si="51">IFERROR((K65-G65)/G65,"n/a")</f>
        <v>-2.3604014086201806E-2</v>
      </c>
      <c r="O65" s="53">
        <f t="shared" ref="O65:O67" si="52">IFERROR((K65-B65)/B65,"n/a")</f>
        <v>4.1171489182130268E-2</v>
      </c>
    </row>
    <row r="66" spans="1:16" x14ac:dyDescent="0.2">
      <c r="A66" s="68" t="s">
        <v>209</v>
      </c>
      <c r="B66" s="69">
        <v>11752.75</v>
      </c>
      <c r="C66" s="69">
        <v>11996.83</v>
      </c>
      <c r="D66" s="69">
        <v>12142.94</v>
      </c>
      <c r="E66" s="69">
        <v>11539.04</v>
      </c>
      <c r="F66" s="78">
        <v>11455.58</v>
      </c>
      <c r="G66" s="78">
        <v>11297.37</v>
      </c>
      <c r="H66" s="78">
        <v>11616.21</v>
      </c>
      <c r="I66" s="78">
        <v>11823.37</v>
      </c>
      <c r="J66" s="78">
        <v>12058.75</v>
      </c>
      <c r="K66" s="78">
        <v>12147.77</v>
      </c>
      <c r="L66" s="71">
        <f t="shared" si="49"/>
        <v>89.020000000000437</v>
      </c>
      <c r="M66" s="129">
        <f t="shared" si="50"/>
        <v>7.3821913548253702E-3</v>
      </c>
      <c r="N66" s="72">
        <f t="shared" si="51"/>
        <v>7.5274156728512884E-2</v>
      </c>
      <c r="O66" s="72">
        <f t="shared" si="52"/>
        <v>3.3610857033460291E-2</v>
      </c>
      <c r="P66" s="85"/>
    </row>
    <row r="67" spans="1:16" x14ac:dyDescent="0.2">
      <c r="A67" s="8" t="s">
        <v>108</v>
      </c>
      <c r="B67" s="6">
        <v>2275.89</v>
      </c>
      <c r="C67" s="6">
        <v>2250.06</v>
      </c>
      <c r="D67" s="6">
        <v>2243.14</v>
      </c>
      <c r="E67" s="6">
        <v>2414.36</v>
      </c>
      <c r="F67" s="40">
        <v>2832.03</v>
      </c>
      <c r="G67" s="40">
        <v>3661.94</v>
      </c>
      <c r="H67" s="40">
        <v>3246.72</v>
      </c>
      <c r="I67" s="40">
        <v>2761.56</v>
      </c>
      <c r="J67" s="40">
        <v>2868.39</v>
      </c>
      <c r="K67" s="40">
        <v>2458.44</v>
      </c>
      <c r="L67" s="28">
        <f t="shared" si="49"/>
        <v>-409.94999999999982</v>
      </c>
      <c r="M67" s="128">
        <f t="shared" si="50"/>
        <v>-0.1429198958300649</v>
      </c>
      <c r="N67" s="12">
        <f t="shared" si="51"/>
        <v>-0.32865093365811565</v>
      </c>
      <c r="O67" s="12">
        <f t="shared" si="52"/>
        <v>8.0210379236254917E-2</v>
      </c>
    </row>
    <row r="68" spans="1:16" ht="10.5" x14ac:dyDescent="0.25">
      <c r="A68" s="8"/>
      <c r="B68" s="3" t="s">
        <v>168</v>
      </c>
      <c r="C68" s="43"/>
      <c r="D68" s="43"/>
      <c r="E68" s="43"/>
      <c r="F68" s="43"/>
      <c r="G68" s="43"/>
      <c r="H68" s="43"/>
      <c r="I68" s="43"/>
      <c r="J68" s="43"/>
      <c r="K68" s="43"/>
      <c r="L68" s="22"/>
      <c r="M68" s="133"/>
      <c r="N68" s="11"/>
      <c r="O68" s="11"/>
    </row>
    <row r="69" spans="1:16" ht="10.5" x14ac:dyDescent="0.25">
      <c r="A69" s="5" t="s">
        <v>84</v>
      </c>
      <c r="B69" s="51">
        <v>11109.12</v>
      </c>
      <c r="C69" s="51">
        <v>11285.01</v>
      </c>
      <c r="D69" s="51">
        <v>11396.7</v>
      </c>
      <c r="E69" s="51">
        <v>11042</v>
      </c>
      <c r="F69" s="54">
        <v>11288.49</v>
      </c>
      <c r="G69" s="54">
        <v>11784.36</v>
      </c>
      <c r="H69" s="54">
        <v>11728.01</v>
      </c>
      <c r="I69" s="54">
        <v>11529.87</v>
      </c>
      <c r="J69" s="54">
        <v>11798.29</v>
      </c>
      <c r="K69" s="54">
        <v>11562.05</v>
      </c>
      <c r="L69" s="29">
        <f t="shared" ref="L69:L71" si="53">K69-J69</f>
        <v>-236.2400000000016</v>
      </c>
      <c r="M69" s="126">
        <f t="shared" ref="M69:M71" si="54">IFERROR((K69-J69)/J69,"n/a")</f>
        <v>-2.0023240656061311E-2</v>
      </c>
      <c r="N69" s="53">
        <f t="shared" ref="N69:N71" si="55">IFERROR((K69-G69)/G69,"n/a")</f>
        <v>-1.8864834407638708E-2</v>
      </c>
      <c r="O69" s="53">
        <f t="shared" ref="O69:O71" si="56">IFERROR((K69-B69)/B69,"n/a")</f>
        <v>4.0771006164304506E-2</v>
      </c>
    </row>
    <row r="70" spans="1:16" x14ac:dyDescent="0.2">
      <c r="A70" s="68" t="s">
        <v>209</v>
      </c>
      <c r="B70" s="69">
        <v>9402.2000000000007</v>
      </c>
      <c r="C70" s="69">
        <v>9597.4699999999993</v>
      </c>
      <c r="D70" s="69">
        <v>9714.35</v>
      </c>
      <c r="E70" s="69">
        <v>9231.23</v>
      </c>
      <c r="F70" s="78">
        <v>9164.4699999999993</v>
      </c>
      <c r="G70" s="78">
        <v>9037.9</v>
      </c>
      <c r="H70" s="78">
        <v>9292.9699999999993</v>
      </c>
      <c r="I70" s="78">
        <v>9458.7000000000007</v>
      </c>
      <c r="J70" s="78">
        <v>9647</v>
      </c>
      <c r="K70" s="78">
        <v>9718.2199999999993</v>
      </c>
      <c r="L70" s="71">
        <f t="shared" si="53"/>
        <v>71.219999999999345</v>
      </c>
      <c r="M70" s="129">
        <f t="shared" si="54"/>
        <v>7.38260599149988E-3</v>
      </c>
      <c r="N70" s="72">
        <f t="shared" si="55"/>
        <v>7.5274123413624813E-2</v>
      </c>
      <c r="O70" s="72">
        <f t="shared" si="56"/>
        <v>3.3611282465805727E-2</v>
      </c>
      <c r="P70" s="85"/>
    </row>
    <row r="71" spans="1:16" x14ac:dyDescent="0.2">
      <c r="A71" s="8" t="s">
        <v>108</v>
      </c>
      <c r="B71" s="6">
        <v>1706.92</v>
      </c>
      <c r="C71" s="6">
        <v>1687.54</v>
      </c>
      <c r="D71" s="6">
        <v>1682.35</v>
      </c>
      <c r="E71" s="6">
        <v>1810.77</v>
      </c>
      <c r="F71" s="40">
        <v>2124.02</v>
      </c>
      <c r="G71" s="40">
        <v>2746.46</v>
      </c>
      <c r="H71" s="40">
        <v>2435.04</v>
      </c>
      <c r="I71" s="40">
        <v>2071.17</v>
      </c>
      <c r="J71" s="40">
        <v>2151.29</v>
      </c>
      <c r="K71" s="40">
        <v>1843.83</v>
      </c>
      <c r="L71" s="28">
        <f t="shared" si="53"/>
        <v>-307.46000000000004</v>
      </c>
      <c r="M71" s="128">
        <f t="shared" si="54"/>
        <v>-0.14291889982289699</v>
      </c>
      <c r="N71" s="12">
        <f t="shared" si="55"/>
        <v>-0.32865215586609675</v>
      </c>
      <c r="O71" s="12">
        <f t="shared" si="56"/>
        <v>8.0208797131675683E-2</v>
      </c>
    </row>
    <row r="72" spans="1:16" x14ac:dyDescent="0.2">
      <c r="A72" s="15" t="s">
        <v>207</v>
      </c>
      <c r="B72" s="13"/>
      <c r="C72" s="13"/>
      <c r="D72" s="13"/>
      <c r="E72" s="46"/>
      <c r="F72" s="46"/>
      <c r="G72" s="46"/>
      <c r="H72" s="46"/>
      <c r="I72" s="46"/>
      <c r="J72" s="46"/>
      <c r="K72" s="46"/>
      <c r="L72" s="47"/>
      <c r="M72" s="18"/>
      <c r="N72" s="18"/>
      <c r="O72" s="18"/>
    </row>
    <row r="73" spans="1:16" x14ac:dyDescent="0.2">
      <c r="A73" t="s">
        <v>170</v>
      </c>
      <c r="B73" s="13"/>
      <c r="C73" s="13"/>
      <c r="D73" s="13"/>
      <c r="E73" s="46"/>
      <c r="F73" s="46"/>
      <c r="G73" s="46"/>
      <c r="H73" s="46"/>
      <c r="I73" s="46"/>
      <c r="J73" s="46"/>
      <c r="K73" s="46"/>
      <c r="L73" s="47"/>
      <c r="M73" s="18"/>
      <c r="N73" s="18"/>
      <c r="O73" s="18"/>
    </row>
    <row r="74" spans="1:16" s="59" customFormat="1" ht="26.5" customHeight="1" x14ac:dyDescent="0.2">
      <c r="A74" s="140" t="s">
        <v>205</v>
      </c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</row>
    <row r="75" spans="1:16" x14ac:dyDescent="0.2">
      <c r="A75" s="15" t="s">
        <v>242</v>
      </c>
      <c r="B75" s="13"/>
      <c r="C75" s="13"/>
      <c r="D75" s="13"/>
      <c r="E75" s="46"/>
      <c r="F75" s="46"/>
      <c r="G75" s="46"/>
      <c r="H75" s="46"/>
      <c r="I75" s="46"/>
      <c r="J75" s="46"/>
      <c r="K75" s="46"/>
      <c r="L75" s="47"/>
      <c r="M75" s="18"/>
      <c r="N75" s="18"/>
      <c r="O75" s="18"/>
    </row>
    <row r="76" spans="1:16" x14ac:dyDescent="0.2">
      <c r="A76" s="15"/>
      <c r="B76" s="13"/>
      <c r="C76" s="13"/>
      <c r="D76" s="13"/>
      <c r="E76" s="46"/>
      <c r="F76" s="46"/>
      <c r="G76" s="46"/>
      <c r="H76" s="46"/>
      <c r="I76" s="46"/>
      <c r="J76" s="46"/>
      <c r="K76" s="46"/>
      <c r="L76" s="47"/>
      <c r="M76" s="18"/>
      <c r="N76" s="18"/>
      <c r="O76" s="18"/>
    </row>
    <row r="77" spans="1:16" ht="18" x14ac:dyDescent="0.4">
      <c r="A77" s="1" t="s">
        <v>212</v>
      </c>
    </row>
    <row r="78" spans="1:16" x14ac:dyDescent="0.2">
      <c r="A78" t="s">
        <v>99</v>
      </c>
    </row>
    <row r="79" spans="1:16" ht="10.5" x14ac:dyDescent="0.25">
      <c r="A79" s="2"/>
      <c r="B79" s="114" t="str">
        <f>B$2</f>
        <v>Year of Fall Census</v>
      </c>
      <c r="C79" s="3"/>
      <c r="D79" s="3"/>
      <c r="E79" s="3"/>
      <c r="F79" s="3"/>
      <c r="G79" s="3"/>
      <c r="H79" s="3"/>
      <c r="I79" s="3"/>
      <c r="J79" s="3"/>
      <c r="K79" s="3"/>
      <c r="L79" s="22" t="str">
        <f>L$2</f>
        <v>diff</v>
      </c>
      <c r="M79" s="117" t="str">
        <f>M$2</f>
        <v>% chg</v>
      </c>
      <c r="N79" s="123" t="str">
        <f>N$2</f>
        <v>pct chg 5/10 year</v>
      </c>
      <c r="O79" s="115"/>
      <c r="P79" s="116" t="str">
        <f>P$2</f>
        <v>10yr</v>
      </c>
    </row>
    <row r="80" spans="1:16" ht="10.5" x14ac:dyDescent="0.25">
      <c r="A80" s="4" t="s">
        <v>0</v>
      </c>
      <c r="B80" s="113">
        <f>B$3</f>
        <v>2017</v>
      </c>
      <c r="C80" s="113">
        <f t="shared" ref="C80:K80" si="57">C$3</f>
        <v>2018</v>
      </c>
      <c r="D80" s="113">
        <f t="shared" si="57"/>
        <v>2019</v>
      </c>
      <c r="E80" s="113" t="str">
        <f t="shared" si="57"/>
        <v>2020^</v>
      </c>
      <c r="F80" s="113">
        <f t="shared" si="57"/>
        <v>2021</v>
      </c>
      <c r="G80" s="113">
        <f t="shared" si="57"/>
        <v>2022</v>
      </c>
      <c r="H80" s="113">
        <f t="shared" si="57"/>
        <v>2023</v>
      </c>
      <c r="I80" s="113">
        <f t="shared" si="57"/>
        <v>2024</v>
      </c>
      <c r="J80" s="113">
        <f t="shared" si="57"/>
        <v>2025</v>
      </c>
      <c r="K80" s="113">
        <f t="shared" si="57"/>
        <v>2026</v>
      </c>
      <c r="L80" s="23" t="str">
        <f>L$3</f>
        <v>2025 to 2026</v>
      </c>
      <c r="M80" s="125"/>
      <c r="N80" s="24" t="str">
        <f>N$3</f>
        <v>2022-26</v>
      </c>
      <c r="O80" s="24" t="str">
        <f>O$3</f>
        <v>2017-26</v>
      </c>
      <c r="P80" s="113" t="str">
        <f>P$3</f>
        <v>trend</v>
      </c>
    </row>
    <row r="81" spans="1:16" ht="10.5" x14ac:dyDescent="0.25">
      <c r="A81" s="5" t="s">
        <v>39</v>
      </c>
      <c r="B81" s="51">
        <v>161516</v>
      </c>
      <c r="C81" s="51">
        <v>164212.5</v>
      </c>
      <c r="D81" s="51">
        <v>165903.5</v>
      </c>
      <c r="E81" s="51">
        <v>160197.75</v>
      </c>
      <c r="F81" s="54">
        <v>162955.25</v>
      </c>
      <c r="G81" s="54">
        <v>168526</v>
      </c>
      <c r="H81" s="54">
        <v>168615</v>
      </c>
      <c r="I81" s="54">
        <v>166734.5</v>
      </c>
      <c r="J81" s="54">
        <v>170520.5</v>
      </c>
      <c r="K81" s="54">
        <v>167899.25</v>
      </c>
      <c r="L81" s="29">
        <f t="shared" ref="L81:L95" si="58">K81-J81</f>
        <v>-2621.25</v>
      </c>
      <c r="M81" s="126">
        <f t="shared" ref="M81:M95" si="59">IFERROR((K81-J81)/J81,"n/a")</f>
        <v>-1.5372052040663732E-2</v>
      </c>
      <c r="N81" s="53">
        <f t="shared" ref="N81:N95" si="60">IFERROR((K81-G81)/G81,"n/a")</f>
        <v>-3.7190107164473138E-3</v>
      </c>
      <c r="O81" s="53">
        <f t="shared" ref="O81:O95" si="61">IFERROR((K81-B81)/B81,"n/a")</f>
        <v>3.9520852423289336E-2</v>
      </c>
    </row>
    <row r="82" spans="1:16" ht="10.5" x14ac:dyDescent="0.25">
      <c r="A82" s="63" t="s">
        <v>107</v>
      </c>
      <c r="B82" s="64">
        <v>137740</v>
      </c>
      <c r="C82" s="64">
        <v>140411</v>
      </c>
      <c r="D82" s="64">
        <v>141725.5</v>
      </c>
      <c r="E82" s="64">
        <v>135925.5</v>
      </c>
      <c r="F82" s="77">
        <v>132932.5</v>
      </c>
      <c r="G82" s="77">
        <v>130228.5</v>
      </c>
      <c r="H82" s="77">
        <v>132894</v>
      </c>
      <c r="I82" s="77">
        <v>135215</v>
      </c>
      <c r="J82" s="77">
        <v>135704</v>
      </c>
      <c r="K82" s="77">
        <v>133945.75</v>
      </c>
      <c r="L82" s="66">
        <f t="shared" si="58"/>
        <v>-1758.25</v>
      </c>
      <c r="M82" s="127">
        <f t="shared" si="59"/>
        <v>-1.2956508282733007E-2</v>
      </c>
      <c r="N82" s="67">
        <f t="shared" si="60"/>
        <v>2.8544059096127193E-2</v>
      </c>
      <c r="O82" s="67">
        <f t="shared" si="61"/>
        <v>-2.7546464353129085E-2</v>
      </c>
      <c r="P82" s="85"/>
    </row>
    <row r="83" spans="1:16" x14ac:dyDescent="0.2">
      <c r="A83" s="8" t="s">
        <v>2</v>
      </c>
      <c r="B83" s="6">
        <v>29842</v>
      </c>
      <c r="C83" s="6">
        <v>31347.5</v>
      </c>
      <c r="D83" s="6">
        <v>30113</v>
      </c>
      <c r="E83" s="6">
        <v>29106.5</v>
      </c>
      <c r="F83" s="40">
        <v>29861.5</v>
      </c>
      <c r="G83" s="40">
        <v>33090</v>
      </c>
      <c r="H83" s="40">
        <v>31243.5</v>
      </c>
      <c r="I83" s="40">
        <v>31886.5</v>
      </c>
      <c r="J83" s="40">
        <v>30672.5</v>
      </c>
      <c r="K83" s="40">
        <v>29690.5</v>
      </c>
      <c r="L83" s="28">
        <f t="shared" si="58"/>
        <v>-982</v>
      </c>
      <c r="M83" s="128">
        <f t="shared" si="59"/>
        <v>-3.2015649197163584E-2</v>
      </c>
      <c r="N83" s="12">
        <f t="shared" si="60"/>
        <v>-0.10273496524629798</v>
      </c>
      <c r="O83" s="12">
        <f t="shared" si="61"/>
        <v>-5.0767374840828359E-3</v>
      </c>
    </row>
    <row r="84" spans="1:16" x14ac:dyDescent="0.2">
      <c r="A84" s="68" t="s">
        <v>3</v>
      </c>
      <c r="B84" s="69">
        <v>27149</v>
      </c>
      <c r="C84" s="69">
        <v>27526</v>
      </c>
      <c r="D84" s="69">
        <v>27318.5</v>
      </c>
      <c r="E84" s="69">
        <v>25882</v>
      </c>
      <c r="F84" s="78">
        <v>24085.5</v>
      </c>
      <c r="G84" s="78">
        <v>24229.5</v>
      </c>
      <c r="H84" s="78">
        <v>25567</v>
      </c>
      <c r="I84" s="78">
        <v>26527.5</v>
      </c>
      <c r="J84" s="78">
        <v>26134</v>
      </c>
      <c r="K84" s="78">
        <v>26457</v>
      </c>
      <c r="L84" s="71">
        <f t="shared" si="58"/>
        <v>323</v>
      </c>
      <c r="M84" s="129">
        <f t="shared" si="59"/>
        <v>1.2359378587280936E-2</v>
      </c>
      <c r="N84" s="72">
        <f t="shared" si="60"/>
        <v>9.1933386986937413E-2</v>
      </c>
      <c r="O84" s="72">
        <f t="shared" si="61"/>
        <v>-2.5488968286124718E-2</v>
      </c>
      <c r="P84" s="85"/>
    </row>
    <row r="85" spans="1:16" x14ac:dyDescent="0.2">
      <c r="A85" s="8" t="s">
        <v>4</v>
      </c>
      <c r="B85" s="6">
        <v>30482</v>
      </c>
      <c r="C85" s="6">
        <v>33620</v>
      </c>
      <c r="D85" s="6">
        <v>33572.5</v>
      </c>
      <c r="E85" s="6">
        <v>31684.5</v>
      </c>
      <c r="F85" s="40">
        <v>32211</v>
      </c>
      <c r="G85" s="40">
        <v>29661.5</v>
      </c>
      <c r="H85" s="40">
        <v>31871.5</v>
      </c>
      <c r="I85" s="40">
        <v>32025</v>
      </c>
      <c r="J85" s="40">
        <v>31926.5</v>
      </c>
      <c r="K85" s="40">
        <v>32472.25</v>
      </c>
      <c r="L85" s="28">
        <f t="shared" si="58"/>
        <v>545.75</v>
      </c>
      <c r="M85" s="128">
        <f t="shared" si="59"/>
        <v>1.7093950166789343E-2</v>
      </c>
      <c r="N85" s="12">
        <f t="shared" si="60"/>
        <v>9.4760885322724739E-2</v>
      </c>
      <c r="O85" s="12">
        <f t="shared" si="61"/>
        <v>6.5292631717078928E-2</v>
      </c>
    </row>
    <row r="86" spans="1:16" x14ac:dyDescent="0.2">
      <c r="A86" s="68" t="s">
        <v>5</v>
      </c>
      <c r="B86" s="69">
        <v>50267</v>
      </c>
      <c r="C86" s="69">
        <v>47917.5</v>
      </c>
      <c r="D86" s="69">
        <v>50721.5</v>
      </c>
      <c r="E86" s="69">
        <v>49252.5</v>
      </c>
      <c r="F86" s="78">
        <v>46774.5</v>
      </c>
      <c r="G86" s="78">
        <v>43247.5</v>
      </c>
      <c r="H86" s="78">
        <v>44212</v>
      </c>
      <c r="I86" s="78">
        <v>44776</v>
      </c>
      <c r="J86" s="78">
        <v>46971</v>
      </c>
      <c r="K86" s="78">
        <v>45326</v>
      </c>
      <c r="L86" s="71">
        <f t="shared" si="58"/>
        <v>-1645</v>
      </c>
      <c r="M86" s="129">
        <f t="shared" si="59"/>
        <v>-3.5021609077941711E-2</v>
      </c>
      <c r="N86" s="72">
        <f t="shared" si="60"/>
        <v>4.8060581536504998E-2</v>
      </c>
      <c r="O86" s="72">
        <f t="shared" si="61"/>
        <v>-9.8295104143871728E-2</v>
      </c>
      <c r="P86" s="85"/>
    </row>
    <row r="87" spans="1:16" ht="10.5" x14ac:dyDescent="0.25">
      <c r="A87" s="44" t="s">
        <v>108</v>
      </c>
      <c r="B87" s="51">
        <v>20483</v>
      </c>
      <c r="C87" s="51">
        <v>20250.5</v>
      </c>
      <c r="D87" s="51">
        <v>20188.25</v>
      </c>
      <c r="E87" s="51">
        <v>21729.25</v>
      </c>
      <c r="F87" s="54">
        <v>25488.25</v>
      </c>
      <c r="G87" s="54">
        <v>32957.5</v>
      </c>
      <c r="H87" s="54">
        <v>29220.5</v>
      </c>
      <c r="I87" s="54">
        <v>24854</v>
      </c>
      <c r="J87" s="54">
        <v>25815.5</v>
      </c>
      <c r="K87" s="54">
        <v>22126</v>
      </c>
      <c r="L87" s="29">
        <f t="shared" si="58"/>
        <v>-3689.5</v>
      </c>
      <c r="M87" s="126">
        <f t="shared" si="59"/>
        <v>-0.1429180143712111</v>
      </c>
      <c r="N87" s="53">
        <f t="shared" si="60"/>
        <v>-0.32865053477964046</v>
      </c>
      <c r="O87" s="53">
        <f t="shared" si="61"/>
        <v>8.021285944441732E-2</v>
      </c>
    </row>
    <row r="88" spans="1:16" x14ac:dyDescent="0.2">
      <c r="A88" s="68" t="s">
        <v>104</v>
      </c>
      <c r="B88" s="69">
        <v>4820</v>
      </c>
      <c r="C88" s="69">
        <v>4700.5</v>
      </c>
      <c r="D88" s="69">
        <v>4704</v>
      </c>
      <c r="E88" s="69">
        <v>4513.25</v>
      </c>
      <c r="F88" s="78">
        <v>4715.5</v>
      </c>
      <c r="G88" s="78">
        <v>4701.5</v>
      </c>
      <c r="H88" s="78">
        <v>4360</v>
      </c>
      <c r="I88" s="78">
        <v>4802.5</v>
      </c>
      <c r="J88" s="78">
        <v>5571</v>
      </c>
      <c r="K88" s="78">
        <v>5692.5</v>
      </c>
      <c r="L88" s="71">
        <f t="shared" si="58"/>
        <v>121.5</v>
      </c>
      <c r="M88" s="129">
        <f t="shared" si="59"/>
        <v>2.1809369951534735E-2</v>
      </c>
      <c r="N88" s="72">
        <f t="shared" si="60"/>
        <v>0.21078379240667872</v>
      </c>
      <c r="O88" s="72">
        <f t="shared" si="61"/>
        <v>0.18101659751037344</v>
      </c>
      <c r="P88" s="85"/>
    </row>
    <row r="89" spans="1:16" x14ac:dyDescent="0.2">
      <c r="A89" s="8" t="s">
        <v>105</v>
      </c>
      <c r="B89" s="6">
        <v>14983.5</v>
      </c>
      <c r="C89" s="6">
        <v>14803.75</v>
      </c>
      <c r="D89" s="6">
        <v>14622.5</v>
      </c>
      <c r="E89" s="6">
        <v>15624.5</v>
      </c>
      <c r="F89" s="40">
        <v>19368.25</v>
      </c>
      <c r="G89" s="40">
        <v>26830</v>
      </c>
      <c r="H89" s="40">
        <v>23292.5</v>
      </c>
      <c r="I89" s="40">
        <v>18535</v>
      </c>
      <c r="J89" s="40">
        <v>17805</v>
      </c>
      <c r="K89" s="40">
        <v>14999</v>
      </c>
      <c r="L89" s="28">
        <f t="shared" si="58"/>
        <v>-2806</v>
      </c>
      <c r="M89" s="128">
        <f t="shared" si="59"/>
        <v>-0.15759618084807639</v>
      </c>
      <c r="N89" s="12">
        <f t="shared" si="60"/>
        <v>-0.4409616101379053</v>
      </c>
      <c r="O89" s="12">
        <f t="shared" si="61"/>
        <v>1.0344712517102147E-3</v>
      </c>
    </row>
    <row r="90" spans="1:16" x14ac:dyDescent="0.2">
      <c r="A90" s="68" t="s">
        <v>106</v>
      </c>
      <c r="B90" s="69">
        <v>679.5</v>
      </c>
      <c r="C90" s="69">
        <v>746.25</v>
      </c>
      <c r="D90" s="69">
        <v>861.75</v>
      </c>
      <c r="E90" s="69">
        <v>1591.5</v>
      </c>
      <c r="F90" s="78">
        <v>1404.5</v>
      </c>
      <c r="G90" s="78">
        <v>1426</v>
      </c>
      <c r="H90" s="78">
        <v>1568</v>
      </c>
      <c r="I90" s="78">
        <v>1516.5</v>
      </c>
      <c r="J90" s="78">
        <v>2439.5</v>
      </c>
      <c r="K90" s="78">
        <v>1434.5</v>
      </c>
      <c r="L90" s="71">
        <f t="shared" si="58"/>
        <v>-1005</v>
      </c>
      <c r="M90" s="129">
        <f t="shared" si="59"/>
        <v>-0.41196966591514655</v>
      </c>
      <c r="N90" s="72">
        <f t="shared" si="60"/>
        <v>5.9607293127629732E-3</v>
      </c>
      <c r="O90" s="72">
        <f t="shared" si="61"/>
        <v>1.1111111111111112</v>
      </c>
      <c r="P90" s="85"/>
    </row>
    <row r="91" spans="1:16" ht="10.5" x14ac:dyDescent="0.25">
      <c r="A91" s="44" t="s">
        <v>192</v>
      </c>
      <c r="B91" s="51">
        <v>3293</v>
      </c>
      <c r="C91" s="51">
        <v>3551</v>
      </c>
      <c r="D91" s="51">
        <v>3989.75</v>
      </c>
      <c r="E91" s="51">
        <v>2543</v>
      </c>
      <c r="F91" s="54">
        <v>4534.5</v>
      </c>
      <c r="G91" s="54">
        <v>5340</v>
      </c>
      <c r="H91" s="54">
        <v>6500.5</v>
      </c>
      <c r="I91" s="54">
        <v>6665.5</v>
      </c>
      <c r="J91" s="54">
        <v>9001</v>
      </c>
      <c r="K91" s="54">
        <v>11827.5</v>
      </c>
      <c r="L91" s="29">
        <f t="shared" si="58"/>
        <v>2826.5</v>
      </c>
      <c r="M91" s="126">
        <f t="shared" si="59"/>
        <v>0.31402066437062548</v>
      </c>
      <c r="N91" s="53">
        <f t="shared" si="60"/>
        <v>1.2148876404494382</v>
      </c>
      <c r="O91" s="53">
        <f t="shared" si="61"/>
        <v>2.5917096872153054</v>
      </c>
    </row>
    <row r="92" spans="1:16" x14ac:dyDescent="0.2">
      <c r="A92" s="68" t="s">
        <v>229</v>
      </c>
      <c r="B92" s="69">
        <v>1278</v>
      </c>
      <c r="C92" s="69">
        <v>1424.5</v>
      </c>
      <c r="D92" s="69">
        <v>1430.5</v>
      </c>
      <c r="E92" s="69">
        <v>1477.5</v>
      </c>
      <c r="F92" s="78">
        <v>1752.5</v>
      </c>
      <c r="G92" s="78">
        <v>2026</v>
      </c>
      <c r="H92" s="78">
        <v>2290</v>
      </c>
      <c r="I92" s="78">
        <v>2372.5</v>
      </c>
      <c r="J92" s="78">
        <v>2973</v>
      </c>
      <c r="K92" s="78">
        <v>2811</v>
      </c>
      <c r="L92" s="71">
        <f t="shared" si="58"/>
        <v>-162</v>
      </c>
      <c r="M92" s="129">
        <f t="shared" si="59"/>
        <v>-5.4490413723511606E-2</v>
      </c>
      <c r="N92" s="72">
        <f t="shared" si="60"/>
        <v>0.38746298124383022</v>
      </c>
      <c r="O92" s="72">
        <f t="shared" si="61"/>
        <v>1.199530516431925</v>
      </c>
      <c r="P92" s="85"/>
    </row>
    <row r="93" spans="1:16" x14ac:dyDescent="0.2">
      <c r="A93" s="8" t="s">
        <v>16</v>
      </c>
      <c r="B93" s="6">
        <v>548</v>
      </c>
      <c r="C93" s="6">
        <v>384</v>
      </c>
      <c r="D93" s="6">
        <v>468.25</v>
      </c>
      <c r="E93" s="6">
        <v>59</v>
      </c>
      <c r="F93" s="40">
        <v>226.5</v>
      </c>
      <c r="G93" s="40">
        <v>168</v>
      </c>
      <c r="H93" s="40">
        <v>177</v>
      </c>
      <c r="I93" s="40">
        <v>239</v>
      </c>
      <c r="J93" s="40">
        <v>300</v>
      </c>
      <c r="K93" s="40">
        <v>157</v>
      </c>
      <c r="L93" s="28">
        <f t="shared" si="58"/>
        <v>-143</v>
      </c>
      <c r="M93" s="128">
        <f t="shared" si="59"/>
        <v>-0.47666666666666668</v>
      </c>
      <c r="N93" s="12">
        <f t="shared" si="60"/>
        <v>-6.5476190476190479E-2</v>
      </c>
      <c r="O93" s="12">
        <f t="shared" si="61"/>
        <v>-0.71350364963503654</v>
      </c>
    </row>
    <row r="94" spans="1:16" x14ac:dyDescent="0.2">
      <c r="A94" s="68" t="s">
        <v>17</v>
      </c>
      <c r="B94" s="69">
        <v>1012.5</v>
      </c>
      <c r="C94" s="69">
        <v>1316.5</v>
      </c>
      <c r="D94" s="69">
        <v>1698.5</v>
      </c>
      <c r="E94" s="69">
        <v>921</v>
      </c>
      <c r="F94" s="78">
        <v>2028</v>
      </c>
      <c r="G94" s="78">
        <v>2628</v>
      </c>
      <c r="H94" s="78">
        <v>3611.5</v>
      </c>
      <c r="I94" s="78">
        <v>3705</v>
      </c>
      <c r="J94" s="78">
        <v>5408</v>
      </c>
      <c r="K94" s="78">
        <v>8580</v>
      </c>
      <c r="L94" s="71">
        <f t="shared" si="58"/>
        <v>3172</v>
      </c>
      <c r="M94" s="129">
        <f t="shared" si="59"/>
        <v>0.58653846153846156</v>
      </c>
      <c r="N94" s="72">
        <f t="shared" si="60"/>
        <v>2.2648401826484017</v>
      </c>
      <c r="O94" s="72">
        <f t="shared" si="61"/>
        <v>7.4740740740740739</v>
      </c>
      <c r="P94" s="85"/>
    </row>
    <row r="95" spans="1:16" x14ac:dyDescent="0.2">
      <c r="A95" s="8" t="s">
        <v>18</v>
      </c>
      <c r="B95" s="6">
        <v>454.5</v>
      </c>
      <c r="C95" s="6">
        <v>426</v>
      </c>
      <c r="D95" s="6">
        <v>392.5</v>
      </c>
      <c r="E95" s="6">
        <v>85.5</v>
      </c>
      <c r="F95" s="40">
        <v>527.5</v>
      </c>
      <c r="G95" s="40">
        <v>518</v>
      </c>
      <c r="H95" s="40">
        <v>422</v>
      </c>
      <c r="I95" s="40">
        <v>349</v>
      </c>
      <c r="J95" s="40">
        <v>320</v>
      </c>
      <c r="K95" s="40">
        <v>279.5</v>
      </c>
      <c r="L95" s="28">
        <f t="shared" si="58"/>
        <v>-40.5</v>
      </c>
      <c r="M95" s="128">
        <f t="shared" si="59"/>
        <v>-0.12656249999999999</v>
      </c>
      <c r="N95" s="12">
        <f t="shared" si="60"/>
        <v>-0.46042471042471045</v>
      </c>
      <c r="O95" s="12">
        <f t="shared" si="61"/>
        <v>-0.38503850385038502</v>
      </c>
    </row>
    <row r="96" spans="1:16" ht="10.5" x14ac:dyDescent="0.25">
      <c r="A96" s="2" t="s">
        <v>211</v>
      </c>
      <c r="B96" s="9">
        <f t="shared" ref="B96:J96" si="62">SUM(B97:B102)</f>
        <v>1.0000000000000002</v>
      </c>
      <c r="C96" s="9">
        <f t="shared" si="62"/>
        <v>1</v>
      </c>
      <c r="D96" s="9">
        <f t="shared" si="62"/>
        <v>1</v>
      </c>
      <c r="E96" s="9">
        <f t="shared" si="62"/>
        <v>1</v>
      </c>
      <c r="F96" s="9">
        <f t="shared" si="62"/>
        <v>0.99999999999999989</v>
      </c>
      <c r="G96" s="9">
        <f t="shared" si="62"/>
        <v>1</v>
      </c>
      <c r="H96" s="9">
        <f t="shared" si="62"/>
        <v>0.99999999999999989</v>
      </c>
      <c r="I96" s="9">
        <f t="shared" si="62"/>
        <v>1</v>
      </c>
      <c r="J96" s="9">
        <f t="shared" si="62"/>
        <v>1.0000000000000002</v>
      </c>
      <c r="K96" s="9">
        <f t="shared" ref="K96" si="63">SUM(K97:K102)</f>
        <v>1</v>
      </c>
      <c r="L96" s="20" t="s">
        <v>46</v>
      </c>
      <c r="M96" s="130"/>
      <c r="N96" s="11"/>
      <c r="O96" s="11"/>
    </row>
    <row r="97" spans="1:16" x14ac:dyDescent="0.2">
      <c r="A97" s="68" t="s">
        <v>2</v>
      </c>
      <c r="B97" s="75">
        <f t="shared" ref="B97:J97" si="64">B83/B$81</f>
        <v>0.18476188117585873</v>
      </c>
      <c r="C97" s="75">
        <f t="shared" si="64"/>
        <v>0.19089594275709829</v>
      </c>
      <c r="D97" s="75">
        <f t="shared" si="64"/>
        <v>0.18150913030767887</v>
      </c>
      <c r="E97" s="75">
        <f t="shared" si="64"/>
        <v>0.18169106619787107</v>
      </c>
      <c r="F97" s="75">
        <f t="shared" si="64"/>
        <v>0.18324969585208209</v>
      </c>
      <c r="G97" s="75">
        <f t="shared" si="64"/>
        <v>0.19634952470241981</v>
      </c>
      <c r="H97" s="75">
        <f t="shared" si="64"/>
        <v>0.18529490258873765</v>
      </c>
      <c r="I97" s="75">
        <f t="shared" si="64"/>
        <v>0.19124116484590772</v>
      </c>
      <c r="J97" s="75">
        <f t="shared" si="64"/>
        <v>0.17987573341621682</v>
      </c>
      <c r="K97" s="75">
        <f t="shared" ref="K97" si="65">K83/K$81</f>
        <v>0.1768352151662381</v>
      </c>
      <c r="L97" s="76"/>
      <c r="M97" s="129">
        <f t="shared" ref="M97" si="66">IFERROR((K97-J97),"n/a")</f>
        <v>-3.0405182499787242E-3</v>
      </c>
      <c r="N97" s="72">
        <f t="shared" ref="N97" si="67">IFERROR((K97-G97),"n/a")</f>
        <v>-1.9514309536181718E-2</v>
      </c>
      <c r="O97" s="72">
        <f t="shared" ref="O97" si="68">IFERROR((K97-B97),"n/a")</f>
        <v>-7.9266660096206365E-3</v>
      </c>
      <c r="P97" s="85"/>
    </row>
    <row r="98" spans="1:16" x14ac:dyDescent="0.2">
      <c r="A98" s="8" t="s">
        <v>3</v>
      </c>
      <c r="B98" s="10">
        <f t="shared" ref="B98:J98" si="69">B84/B$81</f>
        <v>0.16808861041630552</v>
      </c>
      <c r="C98" s="10">
        <f t="shared" si="69"/>
        <v>0.16762426733653041</v>
      </c>
      <c r="D98" s="10">
        <f t="shared" si="69"/>
        <v>0.16466500103976106</v>
      </c>
      <c r="E98" s="10">
        <f t="shared" si="69"/>
        <v>0.16156281845406692</v>
      </c>
      <c r="F98" s="10">
        <f t="shared" si="69"/>
        <v>0.14780438187784684</v>
      </c>
      <c r="G98" s="10">
        <f t="shared" si="69"/>
        <v>0.14377306765721609</v>
      </c>
      <c r="H98" s="10">
        <f t="shared" si="69"/>
        <v>0.15162945170951575</v>
      </c>
      <c r="I98" s="10">
        <f t="shared" si="69"/>
        <v>0.15910024619979668</v>
      </c>
      <c r="J98" s="10">
        <f t="shared" si="69"/>
        <v>0.1532601652000786</v>
      </c>
      <c r="K98" s="10">
        <f t="shared" ref="K98" si="70">K84/K$81</f>
        <v>0.15757664194449947</v>
      </c>
      <c r="L98" s="25"/>
      <c r="M98" s="128">
        <f t="shared" ref="M98:M102" si="71">IFERROR((K98-J98),"n/a")</f>
        <v>4.3164767444208718E-3</v>
      </c>
      <c r="N98" s="12">
        <f t="shared" ref="N98:N102" si="72">IFERROR((K98-G98),"n/a")</f>
        <v>1.3803574287283377E-2</v>
      </c>
      <c r="O98" s="12">
        <f t="shared" ref="O98:O102" si="73">IFERROR((K98-B98),"n/a")</f>
        <v>-1.0511968471806049E-2</v>
      </c>
    </row>
    <row r="99" spans="1:16" x14ac:dyDescent="0.2">
      <c r="A99" s="68" t="s">
        <v>4</v>
      </c>
      <c r="B99" s="75">
        <f t="shared" ref="B99:J99" si="74">B85/B$81</f>
        <v>0.18872433690779861</v>
      </c>
      <c r="C99" s="75">
        <f t="shared" si="74"/>
        <v>0.20473471873334856</v>
      </c>
      <c r="D99" s="75">
        <f t="shared" si="74"/>
        <v>0.20236161382972631</v>
      </c>
      <c r="E99" s="75">
        <f t="shared" si="74"/>
        <v>0.19778367673703282</v>
      </c>
      <c r="F99" s="75">
        <f t="shared" si="74"/>
        <v>0.1976677646163594</v>
      </c>
      <c r="G99" s="75">
        <f t="shared" si="74"/>
        <v>0.17600548283350936</v>
      </c>
      <c r="H99" s="75">
        <f t="shared" si="74"/>
        <v>0.18901936363905938</v>
      </c>
      <c r="I99" s="75">
        <f t="shared" si="74"/>
        <v>0.19207182676650603</v>
      </c>
      <c r="J99" s="75">
        <f t="shared" si="74"/>
        <v>0.18722968792608513</v>
      </c>
      <c r="K99" s="75">
        <f t="shared" ref="K99" si="75">K85/K$81</f>
        <v>0.19340318673251966</v>
      </c>
      <c r="L99" s="76"/>
      <c r="M99" s="129">
        <f t="shared" si="71"/>
        <v>6.1734988064345298E-3</v>
      </c>
      <c r="N99" s="72">
        <f t="shared" si="72"/>
        <v>1.7397703899010297E-2</v>
      </c>
      <c r="O99" s="72">
        <f t="shared" si="73"/>
        <v>4.6788498247210542E-3</v>
      </c>
      <c r="P99" s="85"/>
    </row>
    <row r="100" spans="1:16" x14ac:dyDescent="0.2">
      <c r="A100" s="8" t="s">
        <v>5</v>
      </c>
      <c r="B100" s="10">
        <f t="shared" ref="B100:J100" si="76">B86/B$81</f>
        <v>0.31121994105847101</v>
      </c>
      <c r="C100" s="10">
        <f t="shared" si="76"/>
        <v>0.29180178122859102</v>
      </c>
      <c r="D100" s="10">
        <f t="shared" si="76"/>
        <v>0.30572893278321434</v>
      </c>
      <c r="E100" s="10">
        <f t="shared" si="76"/>
        <v>0.30744813831654938</v>
      </c>
      <c r="F100" s="10">
        <f t="shared" si="76"/>
        <v>0.28703892633100192</v>
      </c>
      <c r="G100" s="10">
        <f t="shared" si="76"/>
        <v>0.25662212358923847</v>
      </c>
      <c r="H100" s="10">
        <f t="shared" si="76"/>
        <v>0.26220680247902023</v>
      </c>
      <c r="I100" s="10">
        <f t="shared" si="76"/>
        <v>0.26854670149249255</v>
      </c>
      <c r="J100" s="10">
        <f t="shared" si="76"/>
        <v>0.2754566166531297</v>
      </c>
      <c r="K100" s="10">
        <f t="shared" ref="K100" si="77">K86/K$81</f>
        <v>0.26995951441117216</v>
      </c>
      <c r="L100" s="25"/>
      <c r="M100" s="128">
        <f t="shared" si="71"/>
        <v>-5.497102241957541E-3</v>
      </c>
      <c r="N100" s="12">
        <f t="shared" si="72"/>
        <v>1.3337390821933692E-2</v>
      </c>
      <c r="O100" s="12">
        <f t="shared" si="73"/>
        <v>-4.1260426647298842E-2</v>
      </c>
    </row>
    <row r="101" spans="1:16" x14ac:dyDescent="0.2">
      <c r="A101" s="68" t="s">
        <v>6</v>
      </c>
      <c r="B101" s="75">
        <f t="shared" ref="B101:J101" si="78">B87/B$81</f>
        <v>0.12681715743331931</v>
      </c>
      <c r="C101" s="75">
        <f t="shared" si="78"/>
        <v>0.12331887036614143</v>
      </c>
      <c r="D101" s="75">
        <f t="shared" si="78"/>
        <v>0.12168670341493699</v>
      </c>
      <c r="E101" s="75">
        <f t="shared" si="78"/>
        <v>0.13564016972772713</v>
      </c>
      <c r="F101" s="75">
        <f t="shared" si="78"/>
        <v>0.1564125733905474</v>
      </c>
      <c r="G101" s="75">
        <f t="shared" si="78"/>
        <v>0.19556329587126023</v>
      </c>
      <c r="H101" s="75">
        <f t="shared" si="78"/>
        <v>0.17329715624351333</v>
      </c>
      <c r="I101" s="75">
        <f t="shared" si="78"/>
        <v>0.14906333122419174</v>
      </c>
      <c r="J101" s="75">
        <f t="shared" si="78"/>
        <v>0.15139235458493261</v>
      </c>
      <c r="K101" s="75">
        <f t="shared" ref="K101" si="79">K87/K$81</f>
        <v>0.13178141057806989</v>
      </c>
      <c r="L101" s="76"/>
      <c r="M101" s="129">
        <f t="shared" si="71"/>
        <v>-1.9610944006862724E-2</v>
      </c>
      <c r="N101" s="72">
        <f t="shared" si="72"/>
        <v>-6.3781885293190343E-2</v>
      </c>
      <c r="O101" s="72">
        <f t="shared" si="73"/>
        <v>4.9642531447505744E-3</v>
      </c>
      <c r="P101" s="85"/>
    </row>
    <row r="102" spans="1:16" x14ac:dyDescent="0.2">
      <c r="A102" s="8" t="s">
        <v>192</v>
      </c>
      <c r="B102" s="10">
        <f t="shared" ref="B102:J102" si="80">B91/B$81</f>
        <v>2.0388073008246861E-2</v>
      </c>
      <c r="C102" s="10">
        <f t="shared" si="80"/>
        <v>2.1624419578290324E-2</v>
      </c>
      <c r="D102" s="10">
        <f t="shared" si="80"/>
        <v>2.4048618624682421E-2</v>
      </c>
      <c r="E102" s="10">
        <f t="shared" si="80"/>
        <v>1.5874130566752655E-2</v>
      </c>
      <c r="F102" s="10">
        <f t="shared" si="80"/>
        <v>2.7826657932162359E-2</v>
      </c>
      <c r="G102" s="10">
        <f t="shared" si="80"/>
        <v>3.1686505346356052E-2</v>
      </c>
      <c r="H102" s="10">
        <f t="shared" si="80"/>
        <v>3.8552323340153606E-2</v>
      </c>
      <c r="I102" s="10">
        <f t="shared" si="80"/>
        <v>3.9976729471105261E-2</v>
      </c>
      <c r="J102" s="10">
        <f t="shared" si="80"/>
        <v>5.278544221955718E-2</v>
      </c>
      <c r="K102" s="10">
        <f t="shared" ref="K102" si="81">K91/K$81</f>
        <v>7.0444031167500754E-2</v>
      </c>
      <c r="L102" s="25"/>
      <c r="M102" s="128">
        <f t="shared" si="71"/>
        <v>1.7658588947943574E-2</v>
      </c>
      <c r="N102" s="12">
        <f t="shared" si="72"/>
        <v>3.8757525821144702E-2</v>
      </c>
      <c r="O102" s="12">
        <f t="shared" si="73"/>
        <v>5.0055958159253892E-2</v>
      </c>
    </row>
    <row r="103" spans="1:16" x14ac:dyDescent="0.2">
      <c r="A103" t="s">
        <v>193</v>
      </c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2"/>
      <c r="N103" s="12"/>
      <c r="O103" s="12"/>
    </row>
    <row r="104" spans="1:16" x14ac:dyDescent="0.2">
      <c r="A104" s="15" t="s">
        <v>207</v>
      </c>
      <c r="B104" s="6"/>
      <c r="C104" s="6"/>
      <c r="D104" s="6"/>
      <c r="E104" s="6"/>
      <c r="F104" s="6"/>
      <c r="G104" s="6"/>
      <c r="H104" s="6"/>
      <c r="I104" s="6"/>
      <c r="J104" s="10"/>
      <c r="K104" s="10"/>
      <c r="L104" s="10"/>
      <c r="M104" s="7"/>
      <c r="N104" s="7"/>
      <c r="O104" s="7"/>
    </row>
    <row r="105" spans="1:16" x14ac:dyDescent="0.2">
      <c r="A105" s="15"/>
      <c r="B105" s="6"/>
      <c r="C105" s="6"/>
      <c r="D105" s="6"/>
      <c r="E105" s="6"/>
      <c r="F105" s="6"/>
      <c r="G105" s="6"/>
      <c r="H105" s="6"/>
      <c r="I105" s="6"/>
      <c r="J105" s="10"/>
      <c r="K105" s="10"/>
      <c r="L105" s="10"/>
      <c r="M105" s="7"/>
      <c r="N105" s="7"/>
      <c r="O105" s="7"/>
    </row>
    <row r="106" spans="1:16" ht="18" x14ac:dyDescent="0.4">
      <c r="A106" s="1" t="s">
        <v>264</v>
      </c>
    </row>
    <row r="108" spans="1:16" x14ac:dyDescent="0.2">
      <c r="A108" t="s">
        <v>99</v>
      </c>
    </row>
    <row r="109" spans="1:16" ht="10.5" x14ac:dyDescent="0.25">
      <c r="A109" s="2"/>
      <c r="B109" s="114" t="str">
        <f>B$2</f>
        <v>Year of Fall Census</v>
      </c>
      <c r="C109" s="3"/>
      <c r="D109" s="3"/>
      <c r="E109" s="3"/>
      <c r="F109" s="3"/>
      <c r="G109" s="3"/>
      <c r="H109" s="3"/>
      <c r="I109" s="3"/>
      <c r="J109" s="3"/>
      <c r="K109" s="3"/>
      <c r="L109" s="22" t="str">
        <f>L$2</f>
        <v>diff</v>
      </c>
      <c r="M109" s="117" t="str">
        <f>M$2</f>
        <v>% chg</v>
      </c>
      <c r="N109" s="123" t="str">
        <f>N$2</f>
        <v>pct chg 5/10 year</v>
      </c>
      <c r="O109" s="115"/>
      <c r="P109" s="116" t="str">
        <f>P$2</f>
        <v>10yr</v>
      </c>
    </row>
    <row r="110" spans="1:16" ht="10.5" x14ac:dyDescent="0.25">
      <c r="A110" s="4" t="s">
        <v>0</v>
      </c>
      <c r="B110" s="113">
        <f>B$3</f>
        <v>2017</v>
      </c>
      <c r="C110" s="113">
        <f t="shared" ref="C110:K110" si="82">C$3</f>
        <v>2018</v>
      </c>
      <c r="D110" s="113">
        <f t="shared" si="82"/>
        <v>2019</v>
      </c>
      <c r="E110" s="113" t="str">
        <f t="shared" si="82"/>
        <v>2020^</v>
      </c>
      <c r="F110" s="113">
        <f t="shared" si="82"/>
        <v>2021</v>
      </c>
      <c r="G110" s="113">
        <f t="shared" si="82"/>
        <v>2022</v>
      </c>
      <c r="H110" s="113">
        <f t="shared" si="82"/>
        <v>2023</v>
      </c>
      <c r="I110" s="113">
        <f t="shared" si="82"/>
        <v>2024</v>
      </c>
      <c r="J110" s="113">
        <f t="shared" si="82"/>
        <v>2025</v>
      </c>
      <c r="K110" s="113">
        <f t="shared" si="82"/>
        <v>2026</v>
      </c>
      <c r="L110" s="23" t="str">
        <f>L$3</f>
        <v>2025 to 2026</v>
      </c>
      <c r="M110" s="125"/>
      <c r="N110" s="24" t="str">
        <f>N$3</f>
        <v>2022-26</v>
      </c>
      <c r="O110" s="24" t="str">
        <f>O$3</f>
        <v>2017-26</v>
      </c>
      <c r="P110" s="113" t="str">
        <f>P$3</f>
        <v>trend</v>
      </c>
    </row>
    <row r="111" spans="1:16" ht="10.5" x14ac:dyDescent="0.25">
      <c r="A111" s="2"/>
      <c r="B111" s="3" t="s">
        <v>151</v>
      </c>
      <c r="C111" s="3"/>
      <c r="D111" s="3"/>
      <c r="E111" s="3"/>
      <c r="F111" s="3"/>
      <c r="G111" s="3"/>
      <c r="H111" s="3"/>
      <c r="I111" s="3"/>
      <c r="J111" s="3"/>
      <c r="K111" s="3"/>
      <c r="L111" s="22"/>
      <c r="M111" s="133"/>
      <c r="N111" s="11"/>
      <c r="O111" s="11"/>
    </row>
    <row r="112" spans="1:16" ht="10.5" x14ac:dyDescent="0.25">
      <c r="A112" s="2" t="s">
        <v>26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6"/>
      <c r="M112" s="124"/>
      <c r="N112" s="14"/>
      <c r="O112" s="14"/>
    </row>
    <row r="113" spans="1:16" x14ac:dyDescent="0.2">
      <c r="A113" s="68" t="s">
        <v>41</v>
      </c>
      <c r="B113" s="79">
        <v>10.7</v>
      </c>
      <c r="C113" s="79">
        <v>10.4</v>
      </c>
      <c r="D113" s="79">
        <v>10.3</v>
      </c>
      <c r="E113" s="79">
        <v>10.3</v>
      </c>
      <c r="F113" s="80">
        <v>10.1</v>
      </c>
      <c r="G113" s="80">
        <v>10</v>
      </c>
      <c r="H113" s="80">
        <v>9.6</v>
      </c>
      <c r="I113" s="80">
        <v>9.4</v>
      </c>
      <c r="J113" s="80">
        <v>9.1999999999999993</v>
      </c>
      <c r="K113" s="80">
        <v>9.3000000000000007</v>
      </c>
      <c r="L113" s="81">
        <f t="shared" ref="L113:L134" si="83">K113-J113</f>
        <v>0.10000000000000142</v>
      </c>
      <c r="M113" s="134">
        <f t="shared" ref="M113:M134" si="84">IFERROR((K113-J113)/J113,"n/a")</f>
        <v>1.086956521739146E-2</v>
      </c>
      <c r="N113" s="82">
        <f t="shared" ref="N113:N134" si="85">IFERROR((K113-G113)/G113,"n/a")</f>
        <v>-6.9999999999999923E-2</v>
      </c>
      <c r="O113" s="82">
        <f t="shared" ref="O113:O134" si="86">IFERROR((K113-B113)/B113,"n/a")</f>
        <v>-0.13084112149532698</v>
      </c>
      <c r="P113" s="85"/>
    </row>
    <row r="114" spans="1:16" x14ac:dyDescent="0.2">
      <c r="A114" s="8" t="s">
        <v>15</v>
      </c>
      <c r="B114" s="21">
        <v>12</v>
      </c>
      <c r="C114" s="21">
        <v>12</v>
      </c>
      <c r="D114" s="21">
        <v>12</v>
      </c>
      <c r="E114" s="21">
        <v>12</v>
      </c>
      <c r="F114" s="48">
        <v>12</v>
      </c>
      <c r="G114" s="48">
        <v>12</v>
      </c>
      <c r="H114" s="48">
        <v>12</v>
      </c>
      <c r="I114" s="48">
        <v>12</v>
      </c>
      <c r="J114" s="48">
        <v>12</v>
      </c>
      <c r="K114" s="48">
        <v>12</v>
      </c>
      <c r="L114" s="30">
        <f t="shared" si="83"/>
        <v>0</v>
      </c>
      <c r="M114" s="135">
        <f t="shared" si="84"/>
        <v>0</v>
      </c>
      <c r="N114" s="7">
        <f t="shared" si="85"/>
        <v>0</v>
      </c>
      <c r="O114" s="7">
        <f t="shared" si="86"/>
        <v>0</v>
      </c>
    </row>
    <row r="115" spans="1:16" ht="10.5" x14ac:dyDescent="0.25">
      <c r="A115" s="63" t="s">
        <v>48</v>
      </c>
      <c r="B115" s="79">
        <v>12.6</v>
      </c>
      <c r="C115" s="79">
        <v>12.6</v>
      </c>
      <c r="D115" s="79">
        <v>12.6</v>
      </c>
      <c r="E115" s="79">
        <v>12.6</v>
      </c>
      <c r="F115" s="80">
        <v>12.7</v>
      </c>
      <c r="G115" s="80">
        <v>12.6</v>
      </c>
      <c r="H115" s="80">
        <v>12.7</v>
      </c>
      <c r="I115" s="80">
        <v>12.5</v>
      </c>
      <c r="J115" s="80">
        <v>12.6</v>
      </c>
      <c r="K115" s="80">
        <v>12.7</v>
      </c>
      <c r="L115" s="81">
        <f t="shared" si="83"/>
        <v>9.9999999999999645E-2</v>
      </c>
      <c r="M115" s="134">
        <f t="shared" si="84"/>
        <v>7.9365079365079083E-3</v>
      </c>
      <c r="N115" s="82">
        <f t="shared" si="85"/>
        <v>7.9365079365079083E-3</v>
      </c>
      <c r="O115" s="82">
        <f t="shared" si="86"/>
        <v>7.9365079365079083E-3</v>
      </c>
      <c r="P115" s="85"/>
    </row>
    <row r="116" spans="1:16" x14ac:dyDescent="0.2">
      <c r="A116" s="8" t="s">
        <v>15</v>
      </c>
      <c r="B116" s="21">
        <v>13</v>
      </c>
      <c r="C116" s="21">
        <v>13</v>
      </c>
      <c r="D116" s="21">
        <v>13</v>
      </c>
      <c r="E116" s="21">
        <v>13</v>
      </c>
      <c r="F116" s="48">
        <v>13</v>
      </c>
      <c r="G116" s="48">
        <v>13</v>
      </c>
      <c r="H116" s="48">
        <v>13</v>
      </c>
      <c r="I116" s="48">
        <v>13</v>
      </c>
      <c r="J116" s="48">
        <v>13</v>
      </c>
      <c r="K116" s="48">
        <v>13</v>
      </c>
      <c r="L116" s="30">
        <f t="shared" si="83"/>
        <v>0</v>
      </c>
      <c r="M116" s="135">
        <f t="shared" si="84"/>
        <v>0</v>
      </c>
      <c r="N116" s="7">
        <f t="shared" si="85"/>
        <v>0</v>
      </c>
      <c r="O116" s="7">
        <f t="shared" si="86"/>
        <v>0</v>
      </c>
    </row>
    <row r="117" spans="1:16" x14ac:dyDescent="0.2">
      <c r="A117" s="68" t="s">
        <v>2</v>
      </c>
      <c r="B117" s="79">
        <v>13.5</v>
      </c>
      <c r="C117" s="79">
        <v>13.7</v>
      </c>
      <c r="D117" s="79">
        <v>13.6</v>
      </c>
      <c r="E117" s="79">
        <v>13.5</v>
      </c>
      <c r="F117" s="80">
        <v>13.6</v>
      </c>
      <c r="G117" s="80">
        <v>13.3</v>
      </c>
      <c r="H117" s="80">
        <v>13.4</v>
      </c>
      <c r="I117" s="80">
        <v>13.2</v>
      </c>
      <c r="J117" s="80">
        <v>13.1</v>
      </c>
      <c r="K117" s="80">
        <v>13.1</v>
      </c>
      <c r="L117" s="81">
        <f t="shared" si="83"/>
        <v>0</v>
      </c>
      <c r="M117" s="134">
        <f t="shared" si="84"/>
        <v>0</v>
      </c>
      <c r="N117" s="82">
        <f t="shared" si="85"/>
        <v>-1.5037593984962485E-2</v>
      </c>
      <c r="O117" s="82">
        <f t="shared" si="86"/>
        <v>-2.9629629629629655E-2</v>
      </c>
      <c r="P117" s="85"/>
    </row>
    <row r="118" spans="1:16" x14ac:dyDescent="0.2">
      <c r="A118" s="8" t="s">
        <v>15</v>
      </c>
      <c r="B118" s="21">
        <v>14</v>
      </c>
      <c r="C118" s="21">
        <v>14</v>
      </c>
      <c r="D118" s="21">
        <v>14</v>
      </c>
      <c r="E118" s="21">
        <v>14</v>
      </c>
      <c r="F118" s="48">
        <v>14</v>
      </c>
      <c r="G118" s="48">
        <v>14</v>
      </c>
      <c r="H118" s="48">
        <v>14</v>
      </c>
      <c r="I118" s="48">
        <v>14</v>
      </c>
      <c r="J118" s="48">
        <v>13</v>
      </c>
      <c r="K118" s="48">
        <v>13</v>
      </c>
      <c r="L118" s="30">
        <f t="shared" si="83"/>
        <v>0</v>
      </c>
      <c r="M118" s="135">
        <f t="shared" si="84"/>
        <v>0</v>
      </c>
      <c r="N118" s="7">
        <f t="shared" si="85"/>
        <v>-7.1428571428571425E-2</v>
      </c>
      <c r="O118" s="7">
        <f t="shared" si="86"/>
        <v>-7.1428571428571425E-2</v>
      </c>
    </row>
    <row r="119" spans="1:16" x14ac:dyDescent="0.2">
      <c r="A119" s="68" t="s">
        <v>3</v>
      </c>
      <c r="B119" s="79">
        <v>12.9</v>
      </c>
      <c r="C119" s="79">
        <v>13</v>
      </c>
      <c r="D119" s="79">
        <v>13.2</v>
      </c>
      <c r="E119" s="79">
        <v>13.1</v>
      </c>
      <c r="F119" s="80">
        <v>13</v>
      </c>
      <c r="G119" s="80">
        <v>13.1</v>
      </c>
      <c r="H119" s="80">
        <v>13.1</v>
      </c>
      <c r="I119" s="80">
        <v>13.1</v>
      </c>
      <c r="J119" s="80">
        <v>13</v>
      </c>
      <c r="K119" s="80">
        <v>13.1</v>
      </c>
      <c r="L119" s="81">
        <f t="shared" si="83"/>
        <v>9.9999999999999645E-2</v>
      </c>
      <c r="M119" s="134">
        <f t="shared" si="84"/>
        <v>7.692307692307665E-3</v>
      </c>
      <c r="N119" s="82">
        <f t="shared" si="85"/>
        <v>0</v>
      </c>
      <c r="O119" s="82">
        <f t="shared" si="86"/>
        <v>1.5503875968992192E-2</v>
      </c>
      <c r="P119" s="85"/>
    </row>
    <row r="120" spans="1:16" x14ac:dyDescent="0.2">
      <c r="A120" s="8" t="s">
        <v>15</v>
      </c>
      <c r="B120" s="21">
        <v>13</v>
      </c>
      <c r="C120" s="21">
        <v>13</v>
      </c>
      <c r="D120" s="21">
        <v>14</v>
      </c>
      <c r="E120" s="21">
        <v>14</v>
      </c>
      <c r="F120" s="48">
        <v>13</v>
      </c>
      <c r="G120" s="48">
        <v>13</v>
      </c>
      <c r="H120" s="48">
        <v>13</v>
      </c>
      <c r="I120" s="48">
        <v>13</v>
      </c>
      <c r="J120" s="48">
        <v>13</v>
      </c>
      <c r="K120" s="48">
        <v>13</v>
      </c>
      <c r="L120" s="30">
        <f t="shared" si="83"/>
        <v>0</v>
      </c>
      <c r="M120" s="135">
        <f t="shared" si="84"/>
        <v>0</v>
      </c>
      <c r="N120" s="7">
        <f t="shared" si="85"/>
        <v>0</v>
      </c>
      <c r="O120" s="7">
        <f t="shared" si="86"/>
        <v>0</v>
      </c>
    </row>
    <row r="121" spans="1:16" x14ac:dyDescent="0.2">
      <c r="A121" s="68" t="s">
        <v>4</v>
      </c>
      <c r="B121" s="79">
        <v>12.6</v>
      </c>
      <c r="C121" s="79">
        <v>12.7</v>
      </c>
      <c r="D121" s="79">
        <v>12.8</v>
      </c>
      <c r="E121" s="79">
        <v>12.8</v>
      </c>
      <c r="F121" s="80">
        <v>12.9</v>
      </c>
      <c r="G121" s="80">
        <v>12.9</v>
      </c>
      <c r="H121" s="80">
        <v>12.8</v>
      </c>
      <c r="I121" s="80">
        <v>12.8</v>
      </c>
      <c r="J121" s="80">
        <v>12.8</v>
      </c>
      <c r="K121" s="80">
        <v>13.1</v>
      </c>
      <c r="L121" s="81">
        <f t="shared" si="83"/>
        <v>0.29999999999999893</v>
      </c>
      <c r="M121" s="134">
        <f t="shared" si="84"/>
        <v>2.3437499999999917E-2</v>
      </c>
      <c r="N121" s="82">
        <f t="shared" si="85"/>
        <v>1.5503875968992192E-2</v>
      </c>
      <c r="O121" s="82">
        <f t="shared" si="86"/>
        <v>3.968253968253968E-2</v>
      </c>
      <c r="P121" s="85"/>
    </row>
    <row r="122" spans="1:16" x14ac:dyDescent="0.2">
      <c r="A122" s="8" t="s">
        <v>15</v>
      </c>
      <c r="B122" s="21">
        <v>13</v>
      </c>
      <c r="C122" s="21">
        <v>13</v>
      </c>
      <c r="D122" s="21">
        <v>13</v>
      </c>
      <c r="E122" s="21">
        <v>13</v>
      </c>
      <c r="F122" s="48">
        <v>13</v>
      </c>
      <c r="G122" s="48">
        <v>13</v>
      </c>
      <c r="H122" s="48">
        <v>13</v>
      </c>
      <c r="I122" s="48">
        <v>13</v>
      </c>
      <c r="J122" s="48">
        <v>13</v>
      </c>
      <c r="K122" s="48">
        <v>13</v>
      </c>
      <c r="L122" s="30">
        <f t="shared" si="83"/>
        <v>0</v>
      </c>
      <c r="M122" s="135">
        <f t="shared" si="84"/>
        <v>0</v>
      </c>
      <c r="N122" s="7">
        <f t="shared" si="85"/>
        <v>0</v>
      </c>
      <c r="O122" s="7">
        <f t="shared" si="86"/>
        <v>0</v>
      </c>
    </row>
    <row r="123" spans="1:16" x14ac:dyDescent="0.2">
      <c r="A123" s="68" t="s">
        <v>5</v>
      </c>
      <c r="B123" s="79">
        <v>11.9</v>
      </c>
      <c r="C123" s="79">
        <v>11.7</v>
      </c>
      <c r="D123" s="79">
        <v>11.8</v>
      </c>
      <c r="E123" s="79">
        <v>11.8</v>
      </c>
      <c r="F123" s="80">
        <v>11.9</v>
      </c>
      <c r="G123" s="80">
        <v>11.8</v>
      </c>
      <c r="H123" s="80">
        <v>11.9</v>
      </c>
      <c r="I123" s="80">
        <v>11.7</v>
      </c>
      <c r="J123" s="80">
        <v>11.9</v>
      </c>
      <c r="K123" s="80">
        <v>11.9</v>
      </c>
      <c r="L123" s="81">
        <f t="shared" si="83"/>
        <v>0</v>
      </c>
      <c r="M123" s="134">
        <f t="shared" si="84"/>
        <v>0</v>
      </c>
      <c r="N123" s="82">
        <f t="shared" si="85"/>
        <v>8.4745762711864094E-3</v>
      </c>
      <c r="O123" s="82">
        <f t="shared" si="86"/>
        <v>0</v>
      </c>
      <c r="P123" s="85"/>
    </row>
    <row r="124" spans="1:16" x14ac:dyDescent="0.2">
      <c r="A124" s="8" t="s">
        <v>15</v>
      </c>
      <c r="B124" s="21">
        <v>12</v>
      </c>
      <c r="C124" s="21">
        <v>12</v>
      </c>
      <c r="D124" s="21">
        <v>12</v>
      </c>
      <c r="E124" s="21">
        <v>12</v>
      </c>
      <c r="F124" s="48">
        <v>12</v>
      </c>
      <c r="G124" s="48">
        <v>12</v>
      </c>
      <c r="H124" s="48">
        <v>12</v>
      </c>
      <c r="I124" s="48">
        <v>12</v>
      </c>
      <c r="J124" s="48">
        <v>12</v>
      </c>
      <c r="K124" s="48">
        <v>12</v>
      </c>
      <c r="L124" s="30">
        <f t="shared" si="83"/>
        <v>0</v>
      </c>
      <c r="M124" s="135">
        <f t="shared" si="84"/>
        <v>0</v>
      </c>
      <c r="N124" s="7">
        <f t="shared" si="85"/>
        <v>0</v>
      </c>
      <c r="O124" s="7">
        <f t="shared" si="86"/>
        <v>0</v>
      </c>
    </row>
    <row r="125" spans="1:16" ht="10.5" x14ac:dyDescent="0.25">
      <c r="A125" s="63" t="s">
        <v>6</v>
      </c>
      <c r="B125" s="79">
        <v>7.6</v>
      </c>
      <c r="C125" s="79">
        <v>7.3</v>
      </c>
      <c r="D125" s="79">
        <v>7.1</v>
      </c>
      <c r="E125" s="79">
        <v>6.9</v>
      </c>
      <c r="F125" s="80">
        <v>7.6</v>
      </c>
      <c r="G125" s="80">
        <v>7.8</v>
      </c>
      <c r="H125" s="80">
        <v>7.4</v>
      </c>
      <c r="I125" s="80">
        <v>7.3</v>
      </c>
      <c r="J125" s="80">
        <v>7.3</v>
      </c>
      <c r="K125" s="80">
        <v>7.4</v>
      </c>
      <c r="L125" s="81">
        <f t="shared" si="83"/>
        <v>0.10000000000000053</v>
      </c>
      <c r="M125" s="134">
        <f t="shared" si="84"/>
        <v>1.3698630136986375E-2</v>
      </c>
      <c r="N125" s="82">
        <f t="shared" si="85"/>
        <v>-5.1282051282051218E-2</v>
      </c>
      <c r="O125" s="82">
        <f t="shared" si="86"/>
        <v>-2.6315789473684119E-2</v>
      </c>
      <c r="P125" s="85"/>
    </row>
    <row r="126" spans="1:16" x14ac:dyDescent="0.2">
      <c r="A126" s="8" t="s">
        <v>15</v>
      </c>
      <c r="B126" s="21">
        <v>7</v>
      </c>
      <c r="C126" s="21">
        <v>6</v>
      </c>
      <c r="D126" s="21">
        <v>6</v>
      </c>
      <c r="E126" s="21">
        <v>6</v>
      </c>
      <c r="F126" s="48">
        <v>7.5</v>
      </c>
      <c r="G126" s="48">
        <v>9</v>
      </c>
      <c r="H126" s="48">
        <v>9</v>
      </c>
      <c r="I126" s="48">
        <v>6</v>
      </c>
      <c r="J126" s="48">
        <v>6</v>
      </c>
      <c r="K126" s="48">
        <v>6</v>
      </c>
      <c r="L126" s="30">
        <f t="shared" si="83"/>
        <v>0</v>
      </c>
      <c r="M126" s="135">
        <f t="shared" si="84"/>
        <v>0</v>
      </c>
      <c r="N126" s="7">
        <f t="shared" si="85"/>
        <v>-0.33333333333333331</v>
      </c>
      <c r="O126" s="7">
        <f t="shared" si="86"/>
        <v>-0.14285714285714285</v>
      </c>
    </row>
    <row r="127" spans="1:16" x14ac:dyDescent="0.2">
      <c r="A127" s="68" t="s">
        <v>104</v>
      </c>
      <c r="B127" s="83">
        <v>9.6999999999999993</v>
      </c>
      <c r="C127" s="83">
        <v>9.6</v>
      </c>
      <c r="D127" s="83">
        <v>9.5</v>
      </c>
      <c r="E127" s="83">
        <v>9.1</v>
      </c>
      <c r="F127" s="80">
        <v>9.1</v>
      </c>
      <c r="G127" s="80">
        <v>8.9</v>
      </c>
      <c r="H127" s="80">
        <v>8.9</v>
      </c>
      <c r="I127" s="80">
        <v>9.1</v>
      </c>
      <c r="J127" s="80">
        <v>9.4</v>
      </c>
      <c r="K127" s="80">
        <v>9.6999999999999993</v>
      </c>
      <c r="L127" s="81">
        <f t="shared" si="83"/>
        <v>0.29999999999999893</v>
      </c>
      <c r="M127" s="134">
        <f t="shared" si="84"/>
        <v>3.1914893617021163E-2</v>
      </c>
      <c r="N127" s="82">
        <f t="shared" si="85"/>
        <v>8.9887640449438075E-2</v>
      </c>
      <c r="O127" s="82">
        <f t="shared" si="86"/>
        <v>0</v>
      </c>
      <c r="P127" s="85"/>
    </row>
    <row r="128" spans="1:16" x14ac:dyDescent="0.2">
      <c r="A128" s="8" t="s">
        <v>15</v>
      </c>
      <c r="B128" s="21">
        <v>9</v>
      </c>
      <c r="C128" s="21">
        <v>9</v>
      </c>
      <c r="D128" s="21">
        <v>9</v>
      </c>
      <c r="E128" s="21">
        <v>9</v>
      </c>
      <c r="F128" s="48">
        <v>9</v>
      </c>
      <c r="G128" s="48">
        <v>8</v>
      </c>
      <c r="H128" s="48">
        <v>8</v>
      </c>
      <c r="I128" s="48">
        <v>9</v>
      </c>
      <c r="J128" s="48">
        <v>9</v>
      </c>
      <c r="K128" s="48">
        <v>9</v>
      </c>
      <c r="L128" s="30">
        <f t="shared" si="83"/>
        <v>0</v>
      </c>
      <c r="M128" s="135">
        <f t="shared" si="84"/>
        <v>0</v>
      </c>
      <c r="N128" s="7">
        <f t="shared" si="85"/>
        <v>0.125</v>
      </c>
      <c r="O128" s="7">
        <f t="shared" si="86"/>
        <v>0</v>
      </c>
    </row>
    <row r="129" spans="1:16" x14ac:dyDescent="0.2">
      <c r="A129" s="68" t="s">
        <v>105</v>
      </c>
      <c r="B129" s="83">
        <v>7.9</v>
      </c>
      <c r="C129" s="83">
        <v>7.9</v>
      </c>
      <c r="D129" s="83">
        <v>7.7</v>
      </c>
      <c r="E129" s="83">
        <v>7.7</v>
      </c>
      <c r="F129" s="80">
        <v>8.1999999999999993</v>
      </c>
      <c r="G129" s="80">
        <v>8.5</v>
      </c>
      <c r="H129" s="80">
        <v>8</v>
      </c>
      <c r="I129" s="80">
        <v>7.9</v>
      </c>
      <c r="J129" s="80">
        <v>8.1999999999999993</v>
      </c>
      <c r="K129" s="80">
        <v>8</v>
      </c>
      <c r="L129" s="81">
        <f t="shared" si="83"/>
        <v>-0.19999999999999929</v>
      </c>
      <c r="M129" s="134">
        <f t="shared" si="84"/>
        <v>-2.4390243902438939E-2</v>
      </c>
      <c r="N129" s="82">
        <f t="shared" si="85"/>
        <v>-5.8823529411764705E-2</v>
      </c>
      <c r="O129" s="82">
        <f t="shared" si="86"/>
        <v>1.2658227848101221E-2</v>
      </c>
      <c r="P129" s="85"/>
    </row>
    <row r="130" spans="1:16" x14ac:dyDescent="0.2">
      <c r="A130" s="8" t="s">
        <v>15</v>
      </c>
      <c r="B130" s="21">
        <v>9</v>
      </c>
      <c r="C130" s="21">
        <v>8</v>
      </c>
      <c r="D130" s="21">
        <v>7</v>
      </c>
      <c r="E130" s="21">
        <v>7</v>
      </c>
      <c r="F130" s="48">
        <v>9</v>
      </c>
      <c r="G130" s="48">
        <v>9</v>
      </c>
      <c r="H130" s="48">
        <v>9</v>
      </c>
      <c r="I130" s="48">
        <v>9</v>
      </c>
      <c r="J130" s="48">
        <v>9</v>
      </c>
      <c r="K130" s="48">
        <v>9</v>
      </c>
      <c r="L130" s="30">
        <f t="shared" si="83"/>
        <v>0</v>
      </c>
      <c r="M130" s="135">
        <f t="shared" si="84"/>
        <v>0</v>
      </c>
      <c r="N130" s="7">
        <f t="shared" si="85"/>
        <v>0</v>
      </c>
      <c r="O130" s="7">
        <f t="shared" si="86"/>
        <v>0</v>
      </c>
    </row>
    <row r="131" spans="1:16" x14ac:dyDescent="0.2">
      <c r="A131" s="68" t="s">
        <v>106</v>
      </c>
      <c r="B131" s="83">
        <v>2.4</v>
      </c>
      <c r="C131" s="83">
        <v>1.7</v>
      </c>
      <c r="D131" s="83">
        <v>1.9</v>
      </c>
      <c r="E131" s="83">
        <v>2.6</v>
      </c>
      <c r="F131" s="80">
        <v>2.9</v>
      </c>
      <c r="G131" s="80">
        <v>2.6</v>
      </c>
      <c r="H131" s="80">
        <v>2.9</v>
      </c>
      <c r="I131" s="80">
        <v>2.7</v>
      </c>
      <c r="J131" s="80">
        <v>3.1</v>
      </c>
      <c r="K131" s="80">
        <v>2.7</v>
      </c>
      <c r="L131" s="81">
        <f t="shared" si="83"/>
        <v>-0.39999999999999991</v>
      </c>
      <c r="M131" s="134">
        <f t="shared" si="84"/>
        <v>-0.1290322580645161</v>
      </c>
      <c r="N131" s="82">
        <f t="shared" si="85"/>
        <v>3.8461538461538491E-2</v>
      </c>
      <c r="O131" s="82">
        <f t="shared" si="86"/>
        <v>0.12500000000000011</v>
      </c>
      <c r="P131" s="85"/>
    </row>
    <row r="132" spans="1:16" x14ac:dyDescent="0.2">
      <c r="A132" s="8" t="s">
        <v>15</v>
      </c>
      <c r="B132" s="21">
        <v>1</v>
      </c>
      <c r="C132" s="21">
        <v>0.75</v>
      </c>
      <c r="D132" s="21">
        <v>1</v>
      </c>
      <c r="E132" s="21">
        <v>2</v>
      </c>
      <c r="F132" s="48">
        <v>2</v>
      </c>
      <c r="G132" s="48">
        <v>2</v>
      </c>
      <c r="H132" s="48">
        <v>2</v>
      </c>
      <c r="I132" s="48">
        <v>2</v>
      </c>
      <c r="J132" s="48">
        <v>2.5</v>
      </c>
      <c r="K132" s="48">
        <v>2</v>
      </c>
      <c r="L132" s="30">
        <f t="shared" si="83"/>
        <v>-0.5</v>
      </c>
      <c r="M132" s="135">
        <f t="shared" si="84"/>
        <v>-0.2</v>
      </c>
      <c r="N132" s="7">
        <f t="shared" si="85"/>
        <v>0</v>
      </c>
      <c r="O132" s="7">
        <f t="shared" si="86"/>
        <v>1</v>
      </c>
    </row>
    <row r="133" spans="1:16" ht="10.5" x14ac:dyDescent="0.25">
      <c r="A133" s="63" t="s">
        <v>192</v>
      </c>
      <c r="B133" s="83">
        <v>2.2999999999999998</v>
      </c>
      <c r="C133" s="83">
        <v>1.9</v>
      </c>
      <c r="D133" s="83">
        <v>2</v>
      </c>
      <c r="E133" s="83">
        <v>1.6</v>
      </c>
      <c r="F133" s="80">
        <v>2</v>
      </c>
      <c r="G133" s="80">
        <v>2.2000000000000002</v>
      </c>
      <c r="H133" s="80">
        <v>2.1</v>
      </c>
      <c r="I133" s="80">
        <v>1.9</v>
      </c>
      <c r="J133" s="80">
        <v>2.2000000000000002</v>
      </c>
      <c r="K133" s="80">
        <v>2.7</v>
      </c>
      <c r="L133" s="81">
        <f t="shared" si="83"/>
        <v>0.5</v>
      </c>
      <c r="M133" s="134">
        <f t="shared" si="84"/>
        <v>0.22727272727272727</v>
      </c>
      <c r="N133" s="82">
        <f t="shared" si="85"/>
        <v>0.22727272727272727</v>
      </c>
      <c r="O133" s="82">
        <f t="shared" si="86"/>
        <v>0.17391304347826103</v>
      </c>
      <c r="P133" s="85"/>
    </row>
    <row r="134" spans="1:16" x14ac:dyDescent="0.2">
      <c r="A134" s="8" t="s">
        <v>15</v>
      </c>
      <c r="B134" s="21">
        <v>1</v>
      </c>
      <c r="C134" s="21">
        <v>0.5</v>
      </c>
      <c r="D134" s="21">
        <v>0.5</v>
      </c>
      <c r="E134" s="21">
        <v>0.5</v>
      </c>
      <c r="F134" s="48">
        <v>0.5</v>
      </c>
      <c r="G134" s="48">
        <v>1</v>
      </c>
      <c r="H134" s="48">
        <v>0.5</v>
      </c>
      <c r="I134" s="48">
        <v>0.5</v>
      </c>
      <c r="J134" s="48">
        <v>1</v>
      </c>
      <c r="K134" s="48">
        <v>1.5</v>
      </c>
      <c r="L134" s="30">
        <f t="shared" si="83"/>
        <v>0.5</v>
      </c>
      <c r="M134" s="135">
        <f t="shared" si="84"/>
        <v>0.5</v>
      </c>
      <c r="N134" s="7">
        <f t="shared" si="85"/>
        <v>0.5</v>
      </c>
      <c r="O134" s="7">
        <f t="shared" si="86"/>
        <v>0.5</v>
      </c>
    </row>
    <row r="135" spans="1:16" x14ac:dyDescent="0.2">
      <c r="A135" t="s">
        <v>193</v>
      </c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2"/>
      <c r="N135" s="12"/>
      <c r="O135" s="12"/>
    </row>
    <row r="136" spans="1:16" x14ac:dyDescent="0.2">
      <c r="A136" s="15" t="s">
        <v>207</v>
      </c>
      <c r="B136" s="6"/>
      <c r="C136" s="6"/>
      <c r="D136" s="6"/>
      <c r="E136" s="6"/>
      <c r="F136" s="6"/>
      <c r="G136" s="6"/>
      <c r="H136" s="6"/>
      <c r="I136" s="6"/>
      <c r="J136" s="10"/>
      <c r="K136" s="10"/>
      <c r="L136" s="10"/>
      <c r="M136" s="7"/>
      <c r="N136" s="7"/>
      <c r="O136" s="7"/>
    </row>
    <row r="137" spans="1:16" x14ac:dyDescent="0.2">
      <c r="A137" s="15"/>
      <c r="B137" s="6"/>
      <c r="C137" s="6"/>
      <c r="D137" s="6"/>
      <c r="E137" s="6"/>
      <c r="F137" s="6"/>
      <c r="G137" s="6"/>
      <c r="H137" s="6"/>
      <c r="I137" s="6"/>
      <c r="J137" s="10"/>
      <c r="K137" s="10"/>
      <c r="L137" s="10"/>
      <c r="M137" s="7"/>
      <c r="N137" s="7"/>
      <c r="O137" s="7"/>
    </row>
    <row r="138" spans="1:16" ht="18" x14ac:dyDescent="0.4">
      <c r="A138" s="1" t="s">
        <v>149</v>
      </c>
    </row>
    <row r="139" spans="1:16" ht="10.5" x14ac:dyDescent="0.25">
      <c r="A139" s="2"/>
      <c r="B139" s="114" t="str">
        <f>B$2</f>
        <v>Year of Fall Census</v>
      </c>
      <c r="C139" s="3"/>
      <c r="D139" s="3"/>
      <c r="E139" s="3"/>
      <c r="F139" s="3"/>
      <c r="G139" s="3"/>
      <c r="H139" s="3"/>
      <c r="I139" s="3"/>
      <c r="J139" s="3"/>
      <c r="K139" s="3"/>
      <c r="L139" s="22" t="str">
        <f>L$2</f>
        <v>diff</v>
      </c>
      <c r="M139" s="117" t="str">
        <f>M$2</f>
        <v>% chg</v>
      </c>
      <c r="N139" s="123" t="str">
        <f>N$2</f>
        <v>pct chg 5/10 year</v>
      </c>
      <c r="O139" s="115"/>
      <c r="P139" s="116" t="str">
        <f>P$2</f>
        <v>10yr</v>
      </c>
    </row>
    <row r="140" spans="1:16" ht="10.5" x14ac:dyDescent="0.25">
      <c r="A140" s="4" t="s">
        <v>0</v>
      </c>
      <c r="B140" s="113">
        <f>B$3</f>
        <v>2017</v>
      </c>
      <c r="C140" s="113">
        <f t="shared" ref="C140:K140" si="87">C$3</f>
        <v>2018</v>
      </c>
      <c r="D140" s="113">
        <f t="shared" si="87"/>
        <v>2019</v>
      </c>
      <c r="E140" s="113" t="str">
        <f t="shared" si="87"/>
        <v>2020^</v>
      </c>
      <c r="F140" s="113">
        <f t="shared" si="87"/>
        <v>2021</v>
      </c>
      <c r="G140" s="113">
        <f t="shared" si="87"/>
        <v>2022</v>
      </c>
      <c r="H140" s="113">
        <f t="shared" si="87"/>
        <v>2023</v>
      </c>
      <c r="I140" s="113">
        <f t="shared" si="87"/>
        <v>2024</v>
      </c>
      <c r="J140" s="113">
        <f t="shared" si="87"/>
        <v>2025</v>
      </c>
      <c r="K140" s="113">
        <f t="shared" si="87"/>
        <v>2026</v>
      </c>
      <c r="L140" s="23" t="str">
        <f>L$3</f>
        <v>2025 to 2026</v>
      </c>
      <c r="M140" s="125"/>
      <c r="N140" s="24" t="str">
        <f>N$3</f>
        <v>2022-26</v>
      </c>
      <c r="O140" s="24" t="str">
        <f>O$3</f>
        <v>2017-26</v>
      </c>
      <c r="P140" s="113" t="str">
        <f>P$3</f>
        <v>trend</v>
      </c>
    </row>
    <row r="141" spans="1:16" ht="10.5" x14ac:dyDescent="0.25">
      <c r="A141" s="5" t="s">
        <v>145</v>
      </c>
      <c r="L141" s="19"/>
      <c r="M141" s="131"/>
      <c r="N141" s="27"/>
    </row>
    <row r="142" spans="1:16" ht="10.5" x14ac:dyDescent="0.25">
      <c r="A142" s="84" t="s">
        <v>112</v>
      </c>
      <c r="B142" s="75">
        <v>0.72599999999999998</v>
      </c>
      <c r="C142" s="75">
        <v>0.71699999999999997</v>
      </c>
      <c r="D142" s="75">
        <v>0.71699999999999997</v>
      </c>
      <c r="E142" s="75">
        <v>0.70499999999999996</v>
      </c>
      <c r="F142" s="75">
        <v>0.72899999999999998</v>
      </c>
      <c r="G142" s="75">
        <v>0.73399999999999999</v>
      </c>
      <c r="H142" s="75">
        <v>0.72799999999999998</v>
      </c>
      <c r="I142" s="75">
        <v>0.72099999999999997</v>
      </c>
      <c r="J142" s="75">
        <v>0.72199999999999998</v>
      </c>
      <c r="K142" s="75">
        <v>0.74199999999999999</v>
      </c>
      <c r="L142" s="76"/>
      <c r="M142" s="136"/>
      <c r="N142" s="85"/>
      <c r="O142" s="85"/>
      <c r="P142" s="85"/>
    </row>
    <row r="143" spans="1:16" x14ac:dyDescent="0.2">
      <c r="A143" s="8" t="s">
        <v>20</v>
      </c>
      <c r="B143" s="6">
        <v>9915</v>
      </c>
      <c r="C143" s="6">
        <v>9989</v>
      </c>
      <c r="D143" s="6">
        <v>10074</v>
      </c>
      <c r="E143" s="6">
        <v>9810</v>
      </c>
      <c r="F143" s="40">
        <v>10099</v>
      </c>
      <c r="G143" s="40">
        <v>10671</v>
      </c>
      <c r="H143" s="40">
        <v>10505</v>
      </c>
      <c r="I143" s="40">
        <v>10237</v>
      </c>
      <c r="J143" s="40">
        <v>10355</v>
      </c>
      <c r="K143" s="40">
        <v>10056</v>
      </c>
      <c r="L143" s="28">
        <f t="shared" ref="L143:L144" si="88">K143-J143</f>
        <v>-299</v>
      </c>
      <c r="M143" s="128">
        <f t="shared" ref="M143:M144" si="89">IFERROR((K143-J143)/J143,"n/a")</f>
        <v>-2.8874939642684692E-2</v>
      </c>
      <c r="N143" s="12">
        <f t="shared" ref="N143:N144" si="90">IFERROR((K143-G143)/G143,"n/a")</f>
        <v>-5.763283666010683E-2</v>
      </c>
      <c r="O143" s="12">
        <f t="shared" ref="O143:O144" si="91">IFERROR((K143-B143)/B143,"n/a")</f>
        <v>1.4220877458396369E-2</v>
      </c>
    </row>
    <row r="144" spans="1:16" x14ac:dyDescent="0.2">
      <c r="A144" s="8" t="s">
        <v>19</v>
      </c>
      <c r="B144" s="6">
        <v>3738</v>
      </c>
      <c r="C144" s="6">
        <v>3937</v>
      </c>
      <c r="D144" s="6">
        <v>3971</v>
      </c>
      <c r="E144" s="6">
        <v>4109</v>
      </c>
      <c r="F144" s="40">
        <v>3748</v>
      </c>
      <c r="G144" s="40">
        <v>3861</v>
      </c>
      <c r="H144" s="40">
        <v>3930</v>
      </c>
      <c r="I144" s="40">
        <v>3960</v>
      </c>
      <c r="J144" s="40">
        <v>3987</v>
      </c>
      <c r="K144" s="40">
        <v>3496</v>
      </c>
      <c r="L144" s="28">
        <f t="shared" si="88"/>
        <v>-491</v>
      </c>
      <c r="M144" s="128">
        <f t="shared" si="89"/>
        <v>-0.12315023827439177</v>
      </c>
      <c r="N144" s="12">
        <f t="shared" si="90"/>
        <v>-9.4535094535094538E-2</v>
      </c>
      <c r="O144" s="12">
        <f t="shared" si="91"/>
        <v>-6.4740502942750133E-2</v>
      </c>
    </row>
    <row r="145" spans="1:16" ht="12.5" x14ac:dyDescent="0.25">
      <c r="A145" s="63" t="s">
        <v>159</v>
      </c>
      <c r="B145" s="75">
        <v>0.79100000000000004</v>
      </c>
      <c r="C145" s="75">
        <v>0.78800000000000003</v>
      </c>
      <c r="D145" s="75">
        <v>0.79700000000000004</v>
      </c>
      <c r="E145" s="75">
        <v>0.79600000000000004</v>
      </c>
      <c r="F145" s="75">
        <v>0.80900000000000005</v>
      </c>
      <c r="G145" s="75">
        <v>0.80200000000000005</v>
      </c>
      <c r="H145" s="75">
        <v>0.81</v>
      </c>
      <c r="I145" s="75">
        <v>0.80600000000000005</v>
      </c>
      <c r="J145" s="75">
        <v>0.81499999999999995</v>
      </c>
      <c r="K145" s="75">
        <v>0.82599999999999996</v>
      </c>
      <c r="L145" s="76"/>
      <c r="M145" s="136"/>
      <c r="N145" s="85"/>
      <c r="O145" s="85"/>
      <c r="P145" s="85"/>
    </row>
    <row r="146" spans="1:16" x14ac:dyDescent="0.2">
      <c r="A146" s="8" t="s">
        <v>20</v>
      </c>
      <c r="B146" s="6">
        <v>8672</v>
      </c>
      <c r="C146" s="6">
        <v>8789</v>
      </c>
      <c r="D146" s="6">
        <v>8927</v>
      </c>
      <c r="E146" s="6">
        <v>8575</v>
      </c>
      <c r="F146" s="40">
        <v>8475</v>
      </c>
      <c r="G146" s="40">
        <v>8271</v>
      </c>
      <c r="H146" s="40">
        <v>8498</v>
      </c>
      <c r="I146" s="40">
        <v>8686</v>
      </c>
      <c r="J146" s="40">
        <v>8799</v>
      </c>
      <c r="K146" s="40">
        <v>8738</v>
      </c>
      <c r="L146" s="28">
        <f t="shared" ref="L146:L147" si="92">K146-J146</f>
        <v>-61</v>
      </c>
      <c r="M146" s="128">
        <f t="shared" ref="M146:M147" si="93">IFERROR((K146-J146)/J146,"n/a")</f>
        <v>-6.9326059779520402E-3</v>
      </c>
      <c r="N146" s="12">
        <f t="shared" ref="N146:N147" si="94">IFERROR((K146-G146)/G146,"n/a")</f>
        <v>5.6462338290412285E-2</v>
      </c>
      <c r="O146" s="12">
        <f t="shared" ref="O146:O147" si="95">IFERROR((K146-B146)/B146,"n/a")</f>
        <v>7.6107011070110702E-3</v>
      </c>
    </row>
    <row r="147" spans="1:16" x14ac:dyDescent="0.2">
      <c r="A147" s="8" t="s">
        <v>19</v>
      </c>
      <c r="B147" s="6">
        <v>2298</v>
      </c>
      <c r="C147" s="6">
        <v>2359</v>
      </c>
      <c r="D147" s="6">
        <v>2277</v>
      </c>
      <c r="E147" s="6">
        <v>2200</v>
      </c>
      <c r="F147" s="40">
        <v>1997</v>
      </c>
      <c r="G147" s="40">
        <v>2036</v>
      </c>
      <c r="H147" s="40">
        <v>1999</v>
      </c>
      <c r="I147" s="40">
        <v>2091</v>
      </c>
      <c r="J147" s="40">
        <v>1991</v>
      </c>
      <c r="K147" s="40">
        <v>1839</v>
      </c>
      <c r="L147" s="28">
        <f t="shared" si="92"/>
        <v>-152</v>
      </c>
      <c r="M147" s="128">
        <f t="shared" si="93"/>
        <v>-7.634354595680562E-2</v>
      </c>
      <c r="N147" s="12">
        <f t="shared" si="94"/>
        <v>-9.6758349705304517E-2</v>
      </c>
      <c r="O147" s="12">
        <f t="shared" si="95"/>
        <v>-0.19973890339425587</v>
      </c>
    </row>
    <row r="148" spans="1:16" x14ac:dyDescent="0.2">
      <c r="A148" s="68" t="s">
        <v>21</v>
      </c>
      <c r="B148" s="75">
        <v>0.91700000000000004</v>
      </c>
      <c r="C148" s="75">
        <v>0.90100000000000002</v>
      </c>
      <c r="D148" s="75">
        <v>0.89600000000000002</v>
      </c>
      <c r="E148" s="75">
        <v>0.89600000000000002</v>
      </c>
      <c r="F148" s="75">
        <v>0.91400000000000003</v>
      </c>
      <c r="G148" s="75">
        <v>0.88500000000000001</v>
      </c>
      <c r="H148" s="75">
        <v>0.90800000000000003</v>
      </c>
      <c r="I148" s="75">
        <v>0.89</v>
      </c>
      <c r="J148" s="75">
        <v>0.88700000000000001</v>
      </c>
      <c r="K148" s="75">
        <v>0.90100000000000002</v>
      </c>
      <c r="L148" s="76"/>
      <c r="M148" s="136"/>
      <c r="N148" s="85"/>
      <c r="O148" s="85"/>
      <c r="P148" s="85"/>
    </row>
    <row r="149" spans="1:16" x14ac:dyDescent="0.2">
      <c r="A149" s="8" t="s">
        <v>20</v>
      </c>
      <c r="B149" s="6">
        <v>2031</v>
      </c>
      <c r="C149" s="6">
        <v>2068</v>
      </c>
      <c r="D149" s="6">
        <v>1992</v>
      </c>
      <c r="E149" s="6">
        <v>1933</v>
      </c>
      <c r="F149" s="40">
        <v>2004</v>
      </c>
      <c r="G149" s="40">
        <v>2198</v>
      </c>
      <c r="H149" s="40">
        <v>2113</v>
      </c>
      <c r="I149" s="40">
        <v>2146</v>
      </c>
      <c r="J149" s="40">
        <v>2082</v>
      </c>
      <c r="K149" s="40">
        <v>2035</v>
      </c>
      <c r="L149" s="28">
        <f t="shared" ref="L149:L150" si="96">K149-J149</f>
        <v>-47</v>
      </c>
      <c r="M149" s="128">
        <f t="shared" ref="M149:M150" si="97">IFERROR((K149-J149)/J149,"n/a")</f>
        <v>-2.2574447646493755E-2</v>
      </c>
      <c r="N149" s="12">
        <f t="shared" ref="N149:N150" si="98">IFERROR((K149-G149)/G149,"n/a")</f>
        <v>-7.4158325750682444E-2</v>
      </c>
      <c r="O149" s="12">
        <f t="shared" ref="O149:O150" si="99">IFERROR((K149-B149)/B149,"n/a")</f>
        <v>1.9694731659281144E-3</v>
      </c>
    </row>
    <row r="150" spans="1:16" x14ac:dyDescent="0.2">
      <c r="A150" s="8" t="s">
        <v>19</v>
      </c>
      <c r="B150" s="6">
        <v>185</v>
      </c>
      <c r="C150" s="6">
        <v>227</v>
      </c>
      <c r="D150" s="6">
        <v>230</v>
      </c>
      <c r="E150" s="6">
        <v>225</v>
      </c>
      <c r="F150" s="40">
        <v>188</v>
      </c>
      <c r="G150" s="40">
        <v>286</v>
      </c>
      <c r="H150" s="40">
        <v>213</v>
      </c>
      <c r="I150" s="40">
        <v>265</v>
      </c>
      <c r="J150" s="40">
        <v>265</v>
      </c>
      <c r="K150" s="40">
        <v>224</v>
      </c>
      <c r="L150" s="28">
        <f t="shared" si="96"/>
        <v>-41</v>
      </c>
      <c r="M150" s="128">
        <f t="shared" si="97"/>
        <v>-0.15471698113207547</v>
      </c>
      <c r="N150" s="12">
        <f t="shared" si="98"/>
        <v>-0.21678321678321677</v>
      </c>
      <c r="O150" s="12">
        <f t="shared" si="99"/>
        <v>0.21081081081081082</v>
      </c>
    </row>
    <row r="151" spans="1:16" x14ac:dyDescent="0.2">
      <c r="A151" s="68" t="s">
        <v>23</v>
      </c>
      <c r="B151" s="75">
        <v>0.84399999999999997</v>
      </c>
      <c r="C151" s="75">
        <v>0.85599999999999998</v>
      </c>
      <c r="D151" s="75">
        <v>0.86299999999999999</v>
      </c>
      <c r="E151" s="75">
        <v>0.85499999999999998</v>
      </c>
      <c r="F151" s="75">
        <v>0.86199999999999999</v>
      </c>
      <c r="G151" s="75">
        <v>0.86399999999999999</v>
      </c>
      <c r="H151" s="75">
        <v>0.875</v>
      </c>
      <c r="I151" s="75">
        <v>0.86699999999999999</v>
      </c>
      <c r="J151" s="75">
        <v>0.877</v>
      </c>
      <c r="K151" s="75">
        <v>0.88600000000000001</v>
      </c>
      <c r="L151" s="76"/>
      <c r="M151" s="136"/>
      <c r="N151" s="85"/>
      <c r="O151" s="85"/>
      <c r="P151" s="85"/>
    </row>
    <row r="152" spans="1:16" x14ac:dyDescent="0.2">
      <c r="A152" s="8" t="s">
        <v>20</v>
      </c>
      <c r="B152" s="6">
        <v>1774</v>
      </c>
      <c r="C152" s="6">
        <v>1816</v>
      </c>
      <c r="D152" s="6">
        <v>1791</v>
      </c>
      <c r="E152" s="6">
        <v>1685</v>
      </c>
      <c r="F152" s="40">
        <v>1593</v>
      </c>
      <c r="G152" s="40">
        <v>1594</v>
      </c>
      <c r="H152" s="40">
        <v>1707</v>
      </c>
      <c r="I152" s="40">
        <v>1761</v>
      </c>
      <c r="J152" s="40">
        <v>1764</v>
      </c>
      <c r="K152" s="40">
        <v>1792</v>
      </c>
      <c r="L152" s="28">
        <f t="shared" ref="L152:L153" si="100">K152-J152</f>
        <v>28</v>
      </c>
      <c r="M152" s="128">
        <f t="shared" ref="M152:M153" si="101">IFERROR((K152-J152)/J152,"n/a")</f>
        <v>1.5873015873015872E-2</v>
      </c>
      <c r="N152" s="12">
        <f t="shared" ref="N152:N153" si="102">IFERROR((K152-G152)/G152,"n/a")</f>
        <v>0.12421580928481807</v>
      </c>
      <c r="O152" s="12">
        <f t="shared" ref="O152:O153" si="103">IFERROR((K152-B152)/B152,"n/a")</f>
        <v>1.0146561443066516E-2</v>
      </c>
    </row>
    <row r="153" spans="1:16" x14ac:dyDescent="0.2">
      <c r="A153" s="8" t="s">
        <v>19</v>
      </c>
      <c r="B153" s="6">
        <v>329</v>
      </c>
      <c r="C153" s="6">
        <v>305</v>
      </c>
      <c r="D153" s="6">
        <v>284</v>
      </c>
      <c r="E153" s="6">
        <v>286</v>
      </c>
      <c r="F153" s="40">
        <v>254</v>
      </c>
      <c r="G153" s="40">
        <v>250</v>
      </c>
      <c r="H153" s="40">
        <v>243</v>
      </c>
      <c r="I153" s="40">
        <v>271</v>
      </c>
      <c r="J153" s="40">
        <v>247</v>
      </c>
      <c r="K153" s="40">
        <v>230</v>
      </c>
      <c r="L153" s="28">
        <f t="shared" si="100"/>
        <v>-17</v>
      </c>
      <c r="M153" s="128">
        <f t="shared" si="101"/>
        <v>-6.8825910931174086E-2</v>
      </c>
      <c r="N153" s="12">
        <f t="shared" si="102"/>
        <v>-0.08</v>
      </c>
      <c r="O153" s="12">
        <f t="shared" si="103"/>
        <v>-0.30091185410334348</v>
      </c>
    </row>
    <row r="154" spans="1:16" x14ac:dyDescent="0.2">
      <c r="A154" s="68" t="s">
        <v>24</v>
      </c>
      <c r="B154" s="75">
        <v>0.81100000000000005</v>
      </c>
      <c r="C154" s="75">
        <v>0.80900000000000005</v>
      </c>
      <c r="D154" s="75">
        <v>0.81799999999999995</v>
      </c>
      <c r="E154" s="75">
        <v>0.81799999999999995</v>
      </c>
      <c r="F154" s="75">
        <v>0.83599999999999997</v>
      </c>
      <c r="G154" s="75">
        <v>0.83099999999999996</v>
      </c>
      <c r="H154" s="75">
        <v>0.81899999999999995</v>
      </c>
      <c r="I154" s="75">
        <v>0.83199999999999996</v>
      </c>
      <c r="J154" s="75">
        <v>0.84599999999999997</v>
      </c>
      <c r="K154" s="75">
        <v>0.86799999999999999</v>
      </c>
      <c r="L154" s="76"/>
      <c r="M154" s="136"/>
      <c r="N154" s="85"/>
      <c r="O154" s="85"/>
      <c r="P154" s="85"/>
    </row>
    <row r="155" spans="1:16" x14ac:dyDescent="0.2">
      <c r="A155" s="8" t="s">
        <v>20</v>
      </c>
      <c r="B155" s="6">
        <v>1955</v>
      </c>
      <c r="C155" s="6">
        <v>2136</v>
      </c>
      <c r="D155" s="6">
        <v>2139</v>
      </c>
      <c r="E155" s="6">
        <v>2018</v>
      </c>
      <c r="F155" s="40">
        <v>2085</v>
      </c>
      <c r="G155" s="40">
        <v>1913</v>
      </c>
      <c r="H155" s="40">
        <v>2041</v>
      </c>
      <c r="I155" s="40">
        <v>2088</v>
      </c>
      <c r="J155" s="40">
        <v>2102</v>
      </c>
      <c r="K155" s="40">
        <v>2153</v>
      </c>
      <c r="L155" s="28">
        <f t="shared" ref="L155:L156" si="104">K155-J155</f>
        <v>51</v>
      </c>
      <c r="M155" s="128">
        <f t="shared" ref="M155:M156" si="105">IFERROR((K155-J155)/J155,"n/a")</f>
        <v>2.4262607040913417E-2</v>
      </c>
      <c r="N155" s="12">
        <f t="shared" ref="N155:N156" si="106">IFERROR((K155-G155)/G155,"n/a")</f>
        <v>0.12545739675901724</v>
      </c>
      <c r="O155" s="12">
        <f t="shared" ref="O155:O156" si="107">IFERROR((K155-B155)/B155,"n/a")</f>
        <v>0.10127877237851662</v>
      </c>
    </row>
    <row r="156" spans="1:16" x14ac:dyDescent="0.2">
      <c r="A156" s="8" t="s">
        <v>19</v>
      </c>
      <c r="B156" s="6">
        <v>457</v>
      </c>
      <c r="C156" s="6">
        <v>505</v>
      </c>
      <c r="D156" s="6">
        <v>477</v>
      </c>
      <c r="E156" s="6">
        <v>450</v>
      </c>
      <c r="F156" s="40">
        <v>410</v>
      </c>
      <c r="G156" s="40">
        <v>390</v>
      </c>
      <c r="H156" s="40">
        <v>450</v>
      </c>
      <c r="I156" s="40">
        <v>423</v>
      </c>
      <c r="J156" s="40">
        <v>384</v>
      </c>
      <c r="K156" s="40">
        <v>327</v>
      </c>
      <c r="L156" s="28">
        <f t="shared" si="104"/>
        <v>-57</v>
      </c>
      <c r="M156" s="128">
        <f t="shared" si="105"/>
        <v>-0.1484375</v>
      </c>
      <c r="N156" s="12">
        <f t="shared" si="106"/>
        <v>-0.16153846153846155</v>
      </c>
      <c r="O156" s="12">
        <f t="shared" si="107"/>
        <v>-0.28446389496717722</v>
      </c>
    </row>
    <row r="157" spans="1:16" x14ac:dyDescent="0.2">
      <c r="A157" s="68" t="s">
        <v>25</v>
      </c>
      <c r="B157" s="75">
        <v>0.68700000000000006</v>
      </c>
      <c r="C157" s="75">
        <v>0.67700000000000005</v>
      </c>
      <c r="D157" s="75">
        <v>0.7</v>
      </c>
      <c r="E157" s="75">
        <v>0.70299999999999996</v>
      </c>
      <c r="F157" s="75">
        <v>0.70899999999999996</v>
      </c>
      <c r="G157" s="75">
        <v>0.69799999999999995</v>
      </c>
      <c r="H157" s="75">
        <v>0.70699999999999996</v>
      </c>
      <c r="I157" s="75">
        <v>0.70399999999999996</v>
      </c>
      <c r="J157" s="75">
        <v>0.72299999999999998</v>
      </c>
      <c r="K157" s="75">
        <v>0.72299999999999998</v>
      </c>
      <c r="L157" s="76"/>
      <c r="M157" s="136"/>
      <c r="N157" s="85"/>
      <c r="O157" s="85"/>
      <c r="P157" s="85"/>
    </row>
    <row r="158" spans="1:16" x14ac:dyDescent="0.2">
      <c r="A158" s="8" t="s">
        <v>20</v>
      </c>
      <c r="B158" s="6">
        <v>2912</v>
      </c>
      <c r="C158" s="6">
        <v>2769</v>
      </c>
      <c r="D158" s="6">
        <v>3005</v>
      </c>
      <c r="E158" s="6">
        <v>2939</v>
      </c>
      <c r="F158" s="40">
        <v>2793</v>
      </c>
      <c r="G158" s="40">
        <v>2566</v>
      </c>
      <c r="H158" s="40">
        <v>2637</v>
      </c>
      <c r="I158" s="40">
        <v>2691</v>
      </c>
      <c r="J158" s="40">
        <v>2851</v>
      </c>
      <c r="K158" s="40">
        <v>2758</v>
      </c>
      <c r="L158" s="28">
        <f t="shared" ref="L158:L159" si="108">K158-J158</f>
        <v>-93</v>
      </c>
      <c r="M158" s="128">
        <f t="shared" ref="M158:M159" si="109">IFERROR((K158-J158)/J158,"n/a")</f>
        <v>-3.2620133286566121E-2</v>
      </c>
      <c r="N158" s="12">
        <f t="shared" ref="N158:N159" si="110">IFERROR((K158-G158)/G158,"n/a")</f>
        <v>7.4824629773967269E-2</v>
      </c>
      <c r="O158" s="12">
        <f t="shared" ref="O158:O159" si="111">IFERROR((K158-B158)/B158,"n/a")</f>
        <v>-5.2884615384615384E-2</v>
      </c>
    </row>
    <row r="159" spans="1:16" x14ac:dyDescent="0.2">
      <c r="A159" s="8" t="s">
        <v>19</v>
      </c>
      <c r="B159" s="6">
        <v>1327</v>
      </c>
      <c r="C159" s="6">
        <v>1322</v>
      </c>
      <c r="D159" s="6">
        <v>1286</v>
      </c>
      <c r="E159" s="6">
        <v>1239</v>
      </c>
      <c r="F159" s="40">
        <v>1145</v>
      </c>
      <c r="G159" s="40">
        <v>1110</v>
      </c>
      <c r="H159" s="40">
        <v>1093</v>
      </c>
      <c r="I159" s="40">
        <v>1132</v>
      </c>
      <c r="J159" s="40">
        <v>1095</v>
      </c>
      <c r="K159" s="40">
        <v>1058</v>
      </c>
      <c r="L159" s="28">
        <f t="shared" si="108"/>
        <v>-37</v>
      </c>
      <c r="M159" s="128">
        <f t="shared" si="109"/>
        <v>-3.3789954337899546E-2</v>
      </c>
      <c r="N159" s="12">
        <f t="shared" si="110"/>
        <v>-4.6846846846846847E-2</v>
      </c>
      <c r="O159" s="12">
        <f t="shared" si="111"/>
        <v>-0.2027128862094951</v>
      </c>
    </row>
    <row r="160" spans="1:16" ht="10.5" x14ac:dyDescent="0.25">
      <c r="A160" s="63" t="s">
        <v>22</v>
      </c>
      <c r="B160" s="75">
        <v>0.51300000000000001</v>
      </c>
      <c r="C160" s="75">
        <v>0.50800000000000001</v>
      </c>
      <c r="D160" s="75">
        <v>0.47599999999999998</v>
      </c>
      <c r="E160" s="75">
        <v>0.48299999999999998</v>
      </c>
      <c r="F160" s="75">
        <v>0.55800000000000005</v>
      </c>
      <c r="G160" s="75">
        <v>0.64900000000000002</v>
      </c>
      <c r="H160" s="75">
        <v>0.58699999999999997</v>
      </c>
      <c r="I160" s="75">
        <v>0.53700000000000003</v>
      </c>
      <c r="J160" s="75">
        <v>0.55300000000000005</v>
      </c>
      <c r="K160" s="75">
        <v>0.53600000000000003</v>
      </c>
      <c r="L160" s="76"/>
      <c r="M160" s="136"/>
      <c r="N160" s="85"/>
      <c r="O160" s="85"/>
      <c r="P160" s="85"/>
    </row>
    <row r="161" spans="1:16" x14ac:dyDescent="0.2">
      <c r="A161" s="8" t="s">
        <v>20</v>
      </c>
      <c r="B161" s="6">
        <v>1232</v>
      </c>
      <c r="C161" s="6">
        <v>1194</v>
      </c>
      <c r="D161" s="6">
        <v>1138</v>
      </c>
      <c r="E161" s="6">
        <v>1221</v>
      </c>
      <c r="F161" s="40">
        <v>1610</v>
      </c>
      <c r="G161" s="40">
        <v>2389</v>
      </c>
      <c r="H161" s="40">
        <v>1992</v>
      </c>
      <c r="I161" s="40">
        <v>1534</v>
      </c>
      <c r="J161" s="40">
        <v>1524</v>
      </c>
      <c r="K161" s="40">
        <v>1312</v>
      </c>
      <c r="L161" s="28">
        <f t="shared" ref="L161:L162" si="112">K161-J161</f>
        <v>-212</v>
      </c>
      <c r="M161" s="128">
        <f t="shared" ref="M161:M162" si="113">IFERROR((K161-J161)/J161,"n/a")</f>
        <v>-0.13910761154855644</v>
      </c>
      <c r="N161" s="12">
        <f t="shared" ref="N161:N162" si="114">IFERROR((K161-G161)/G161,"n/a")</f>
        <v>-0.45081624110506491</v>
      </c>
      <c r="O161" s="12">
        <f t="shared" ref="O161:O162" si="115">IFERROR((K161-B161)/B161,"n/a")</f>
        <v>6.4935064935064929E-2</v>
      </c>
    </row>
    <row r="162" spans="1:16" x14ac:dyDescent="0.2">
      <c r="A162" s="8" t="s">
        <v>19</v>
      </c>
      <c r="B162" s="6">
        <v>1168</v>
      </c>
      <c r="C162" s="6">
        <v>1157</v>
      </c>
      <c r="D162" s="6">
        <v>1251</v>
      </c>
      <c r="E162" s="6">
        <v>1307</v>
      </c>
      <c r="F162" s="40">
        <v>1277</v>
      </c>
      <c r="G162" s="40">
        <v>1294</v>
      </c>
      <c r="H162" s="40">
        <v>1404</v>
      </c>
      <c r="I162" s="40">
        <v>1324</v>
      </c>
      <c r="J162" s="40">
        <v>1233</v>
      </c>
      <c r="K162" s="40">
        <v>1137</v>
      </c>
      <c r="L162" s="28">
        <f t="shared" si="112"/>
        <v>-96</v>
      </c>
      <c r="M162" s="128">
        <f t="shared" si="113"/>
        <v>-7.785888077858881E-2</v>
      </c>
      <c r="N162" s="12">
        <f t="shared" si="114"/>
        <v>-0.12132921174652241</v>
      </c>
      <c r="O162" s="12">
        <f t="shared" si="115"/>
        <v>-2.6541095890410957E-2</v>
      </c>
    </row>
    <row r="163" spans="1:16" x14ac:dyDescent="0.2">
      <c r="A163" s="68" t="s">
        <v>109</v>
      </c>
      <c r="B163" s="75">
        <v>0.56299999999999994</v>
      </c>
      <c r="C163" s="75">
        <v>0.55700000000000005</v>
      </c>
      <c r="D163" s="75">
        <v>0.54400000000000004</v>
      </c>
      <c r="E163" s="75">
        <v>0.52800000000000002</v>
      </c>
      <c r="F163" s="75">
        <v>0.51600000000000001</v>
      </c>
      <c r="G163" s="75">
        <v>0.496</v>
      </c>
      <c r="H163" s="75">
        <v>0.496</v>
      </c>
      <c r="I163" s="75">
        <v>0.51900000000000002</v>
      </c>
      <c r="J163" s="75">
        <v>0.54300000000000004</v>
      </c>
      <c r="K163" s="75">
        <v>0.59</v>
      </c>
      <c r="L163" s="76"/>
      <c r="M163" s="136"/>
      <c r="N163" s="85"/>
      <c r="O163" s="85"/>
      <c r="P163" s="85"/>
    </row>
    <row r="164" spans="1:16" x14ac:dyDescent="0.2">
      <c r="A164" s="8" t="s">
        <v>20</v>
      </c>
      <c r="B164" s="6">
        <v>281</v>
      </c>
      <c r="C164" s="6">
        <v>272</v>
      </c>
      <c r="D164" s="6">
        <v>268</v>
      </c>
      <c r="E164" s="6">
        <v>263</v>
      </c>
      <c r="F164" s="40">
        <v>268</v>
      </c>
      <c r="G164" s="40">
        <v>261</v>
      </c>
      <c r="H164" s="40">
        <v>243</v>
      </c>
      <c r="I164" s="40">
        <v>273</v>
      </c>
      <c r="J164" s="40">
        <v>322</v>
      </c>
      <c r="K164" s="40">
        <v>345</v>
      </c>
      <c r="L164" s="28">
        <f t="shared" ref="L164:L165" si="116">K164-J164</f>
        <v>23</v>
      </c>
      <c r="M164" s="128">
        <f t="shared" ref="M164:M165" si="117">IFERROR((K164-J164)/J164,"n/a")</f>
        <v>7.1428571428571425E-2</v>
      </c>
      <c r="N164" s="12">
        <f t="shared" ref="N164:N165" si="118">IFERROR((K164-G164)/G164,"n/a")</f>
        <v>0.32183908045977011</v>
      </c>
      <c r="O164" s="12">
        <f t="shared" ref="O164:O165" si="119">IFERROR((K164-B164)/B164,"n/a")</f>
        <v>0.22775800711743771</v>
      </c>
    </row>
    <row r="165" spans="1:16" x14ac:dyDescent="0.2">
      <c r="A165" s="8" t="s">
        <v>19</v>
      </c>
      <c r="B165" s="6">
        <v>218</v>
      </c>
      <c r="C165" s="6">
        <v>216</v>
      </c>
      <c r="D165" s="6">
        <v>225</v>
      </c>
      <c r="E165" s="6">
        <v>235</v>
      </c>
      <c r="F165" s="40">
        <v>251</v>
      </c>
      <c r="G165" s="40">
        <v>265</v>
      </c>
      <c r="H165" s="40">
        <v>247</v>
      </c>
      <c r="I165" s="40">
        <v>253</v>
      </c>
      <c r="J165" s="40">
        <v>271</v>
      </c>
      <c r="K165" s="40">
        <v>240</v>
      </c>
      <c r="L165" s="28">
        <f t="shared" si="116"/>
        <v>-31</v>
      </c>
      <c r="M165" s="128">
        <f t="shared" si="117"/>
        <v>-0.11439114391143912</v>
      </c>
      <c r="N165" s="12">
        <f t="shared" si="118"/>
        <v>-9.4339622641509441E-2</v>
      </c>
      <c r="O165" s="12">
        <f t="shared" si="119"/>
        <v>0.10091743119266056</v>
      </c>
    </row>
    <row r="166" spans="1:16" x14ac:dyDescent="0.2">
      <c r="A166" s="68" t="s">
        <v>110</v>
      </c>
      <c r="B166" s="75">
        <v>0.5</v>
      </c>
      <c r="C166" s="75">
        <v>0.495</v>
      </c>
      <c r="D166" s="75">
        <v>0.45900000000000002</v>
      </c>
      <c r="E166" s="75">
        <v>0.47199999999999998</v>
      </c>
      <c r="F166" s="75">
        <v>0.56699999999999995</v>
      </c>
      <c r="G166" s="75">
        <v>0.67400000000000004</v>
      </c>
      <c r="H166" s="75">
        <v>0.60199999999999998</v>
      </c>
      <c r="I166" s="75">
        <v>0.54100000000000004</v>
      </c>
      <c r="J166" s="75">
        <v>0.55500000000000005</v>
      </c>
      <c r="K166" s="75">
        <v>0.51900000000000002</v>
      </c>
      <c r="L166" s="76"/>
      <c r="M166" s="136"/>
      <c r="N166" s="85"/>
      <c r="O166" s="85"/>
      <c r="P166" s="85"/>
    </row>
    <row r="167" spans="1:16" x14ac:dyDescent="0.2">
      <c r="A167" s="8" t="s">
        <v>20</v>
      </c>
      <c r="B167" s="6">
        <v>951</v>
      </c>
      <c r="C167" s="6">
        <v>922</v>
      </c>
      <c r="D167" s="6">
        <v>870</v>
      </c>
      <c r="E167" s="6">
        <v>958</v>
      </c>
      <c r="F167" s="40">
        <v>1342</v>
      </c>
      <c r="G167" s="40">
        <v>2128</v>
      </c>
      <c r="H167" s="40">
        <v>1749</v>
      </c>
      <c r="I167" s="40">
        <v>1261</v>
      </c>
      <c r="J167" s="40">
        <v>1202</v>
      </c>
      <c r="K167" s="40">
        <v>967</v>
      </c>
      <c r="L167" s="28">
        <f t="shared" ref="L167:L168" si="120">K167-J167</f>
        <v>-235</v>
      </c>
      <c r="M167" s="128">
        <f t="shared" ref="M167:M168" si="121">IFERROR((K167-J167)/J167,"n/a")</f>
        <v>-0.19550748752079866</v>
      </c>
      <c r="N167" s="12">
        <f t="shared" ref="N167:N168" si="122">IFERROR((K167-G167)/G167,"n/a")</f>
        <v>-0.54558270676691734</v>
      </c>
      <c r="O167" s="12">
        <f t="shared" ref="O167:O168" si="123">IFERROR((K167-B167)/B167,"n/a")</f>
        <v>1.6824395373291272E-2</v>
      </c>
    </row>
    <row r="168" spans="1:16" x14ac:dyDescent="0.2">
      <c r="A168" s="8" t="s">
        <v>19</v>
      </c>
      <c r="B168" s="6">
        <v>950</v>
      </c>
      <c r="C168" s="6">
        <v>941</v>
      </c>
      <c r="D168" s="6">
        <v>1026</v>
      </c>
      <c r="E168" s="6">
        <v>1072</v>
      </c>
      <c r="F168" s="40">
        <v>1026</v>
      </c>
      <c r="G168" s="40">
        <v>1029</v>
      </c>
      <c r="H168" s="40">
        <v>1157</v>
      </c>
      <c r="I168" s="40">
        <v>1071</v>
      </c>
      <c r="J168" s="40">
        <v>962</v>
      </c>
      <c r="K168" s="40">
        <v>897</v>
      </c>
      <c r="L168" s="28">
        <f t="shared" si="120"/>
        <v>-65</v>
      </c>
      <c r="M168" s="128">
        <f t="shared" si="121"/>
        <v>-6.7567567567567571E-2</v>
      </c>
      <c r="N168" s="12">
        <f t="shared" si="122"/>
        <v>-0.1282798833819242</v>
      </c>
      <c r="O168" s="12">
        <f t="shared" si="123"/>
        <v>-5.5789473684210528E-2</v>
      </c>
    </row>
    <row r="169" spans="1:16" x14ac:dyDescent="0.2">
      <c r="A169" s="68" t="s">
        <v>111</v>
      </c>
      <c r="B169" s="75">
        <v>3.9E-2</v>
      </c>
      <c r="C169" s="75">
        <v>1.4E-2</v>
      </c>
      <c r="D169" s="75">
        <v>0.02</v>
      </c>
      <c r="E169" s="75">
        <v>2.3E-2</v>
      </c>
      <c r="F169" s="75">
        <v>2.9000000000000001E-2</v>
      </c>
      <c r="G169" s="75">
        <v>0.02</v>
      </c>
      <c r="H169" s="75">
        <v>2.8000000000000001E-2</v>
      </c>
      <c r="I169" s="75">
        <v>0.03</v>
      </c>
      <c r="J169" s="75">
        <v>0.04</v>
      </c>
      <c r="K169" s="75">
        <v>1.0999999999999999E-2</v>
      </c>
      <c r="L169" s="76"/>
      <c r="M169" s="136"/>
      <c r="N169" s="85"/>
      <c r="O169" s="85"/>
      <c r="P169" s="85"/>
    </row>
    <row r="170" spans="1:16" x14ac:dyDescent="0.2">
      <c r="A170" s="8" t="s">
        <v>20</v>
      </c>
      <c r="B170" s="6">
        <v>11</v>
      </c>
      <c r="C170" s="6">
        <v>6</v>
      </c>
      <c r="D170" s="6">
        <v>9</v>
      </c>
      <c r="E170" s="6">
        <v>14</v>
      </c>
      <c r="F170" s="40">
        <v>14</v>
      </c>
      <c r="G170" s="40">
        <v>11</v>
      </c>
      <c r="H170" s="40">
        <v>15</v>
      </c>
      <c r="I170" s="40">
        <v>17</v>
      </c>
      <c r="J170" s="40">
        <v>32</v>
      </c>
      <c r="K170" s="40">
        <v>6</v>
      </c>
      <c r="L170" s="28">
        <f t="shared" ref="L170:L171" si="124">K170-J170</f>
        <v>-26</v>
      </c>
      <c r="M170" s="128">
        <f t="shared" ref="M170:M171" si="125">IFERROR((K170-J170)/J170,"n/a")</f>
        <v>-0.8125</v>
      </c>
      <c r="N170" s="12">
        <f t="shared" ref="N170:N171" si="126">IFERROR((K170-G170)/G170,"n/a")</f>
        <v>-0.45454545454545453</v>
      </c>
      <c r="O170" s="12">
        <f t="shared" ref="O170:O171" si="127">IFERROR((K170-B170)/B170,"n/a")</f>
        <v>-0.45454545454545453</v>
      </c>
    </row>
    <row r="171" spans="1:16" x14ac:dyDescent="0.2">
      <c r="A171" s="8" t="s">
        <v>19</v>
      </c>
      <c r="B171" s="6">
        <v>272</v>
      </c>
      <c r="C171" s="6">
        <v>421</v>
      </c>
      <c r="D171" s="6">
        <v>443</v>
      </c>
      <c r="E171" s="6">
        <v>602</v>
      </c>
      <c r="F171" s="40">
        <v>474</v>
      </c>
      <c r="G171" s="40">
        <v>531</v>
      </c>
      <c r="H171" s="40">
        <v>527</v>
      </c>
      <c r="I171" s="40">
        <v>545</v>
      </c>
      <c r="J171" s="40">
        <v>763</v>
      </c>
      <c r="K171" s="40">
        <v>520</v>
      </c>
      <c r="L171" s="28">
        <f t="shared" si="124"/>
        <v>-243</v>
      </c>
      <c r="M171" s="128">
        <f t="shared" si="125"/>
        <v>-0.31847968545216254</v>
      </c>
      <c r="N171" s="12">
        <f t="shared" si="126"/>
        <v>-2.0715630885122412E-2</v>
      </c>
      <c r="O171" s="12">
        <f t="shared" si="127"/>
        <v>0.91176470588235292</v>
      </c>
    </row>
    <row r="172" spans="1:16" ht="10.5" x14ac:dyDescent="0.25">
      <c r="A172" s="63" t="s">
        <v>194</v>
      </c>
      <c r="B172" s="75">
        <v>5.3999999999999999E-2</v>
      </c>
      <c r="C172" s="75">
        <v>3.5999999999999997E-2</v>
      </c>
      <c r="D172" s="75">
        <v>3.3000000000000002E-2</v>
      </c>
      <c r="E172" s="75">
        <v>7.0000000000000001E-3</v>
      </c>
      <c r="F172" s="75">
        <v>2.4E-2</v>
      </c>
      <c r="G172" s="75">
        <v>2.8000000000000001E-2</v>
      </c>
      <c r="H172" s="75">
        <v>2.1999999999999999E-2</v>
      </c>
      <c r="I172" s="75">
        <v>2.1000000000000001E-2</v>
      </c>
      <c r="J172" s="75">
        <v>2.5000000000000001E-2</v>
      </c>
      <c r="K172" s="75">
        <v>2.5000000000000001E-2</v>
      </c>
      <c r="L172" s="76"/>
      <c r="M172" s="136"/>
      <c r="N172" s="85"/>
      <c r="O172" s="85"/>
      <c r="P172" s="85"/>
    </row>
    <row r="173" spans="1:16" x14ac:dyDescent="0.2">
      <c r="A173" s="8" t="s">
        <v>20</v>
      </c>
      <c r="B173" s="6">
        <v>77</v>
      </c>
      <c r="C173" s="6">
        <v>66</v>
      </c>
      <c r="D173" s="6">
        <v>67</v>
      </c>
      <c r="E173" s="6">
        <v>11</v>
      </c>
      <c r="F173" s="40">
        <v>54</v>
      </c>
      <c r="G173" s="40">
        <v>67</v>
      </c>
      <c r="H173" s="40">
        <v>67</v>
      </c>
      <c r="I173" s="40">
        <v>72</v>
      </c>
      <c r="J173" s="40">
        <v>102</v>
      </c>
      <c r="K173" s="40">
        <v>113</v>
      </c>
      <c r="L173" s="28">
        <f t="shared" ref="L173:L174" si="128">K173-J173</f>
        <v>11</v>
      </c>
      <c r="M173" s="128">
        <f t="shared" ref="M173:M174" si="129">IFERROR((K173-J173)/J173,"n/a")</f>
        <v>0.10784313725490197</v>
      </c>
      <c r="N173" s="12">
        <f t="shared" ref="N173:N174" si="130">IFERROR((K173-G173)/G173,"n/a")</f>
        <v>0.68656716417910446</v>
      </c>
      <c r="O173" s="12">
        <f t="shared" ref="O173:O174" si="131">IFERROR((K173-B173)/B173,"n/a")</f>
        <v>0.46753246753246752</v>
      </c>
    </row>
    <row r="174" spans="1:16" x14ac:dyDescent="0.2">
      <c r="A174" s="8" t="s">
        <v>19</v>
      </c>
      <c r="B174" s="6">
        <v>1351</v>
      </c>
      <c r="C174" s="6">
        <v>1792</v>
      </c>
      <c r="D174" s="6">
        <v>1946</v>
      </c>
      <c r="E174" s="6">
        <v>1620</v>
      </c>
      <c r="F174" s="40">
        <v>2196</v>
      </c>
      <c r="G174" s="40">
        <v>2322</v>
      </c>
      <c r="H174" s="40">
        <v>3046</v>
      </c>
      <c r="I174" s="40">
        <v>3431</v>
      </c>
      <c r="J174" s="40">
        <v>4014</v>
      </c>
      <c r="K174" s="40">
        <v>4338</v>
      </c>
      <c r="L174" s="28">
        <f t="shared" si="128"/>
        <v>324</v>
      </c>
      <c r="M174" s="128">
        <f t="shared" si="129"/>
        <v>8.0717488789237665E-2</v>
      </c>
      <c r="N174" s="12">
        <f t="shared" si="130"/>
        <v>0.86821705426356588</v>
      </c>
      <c r="O174" s="12">
        <f t="shared" si="131"/>
        <v>2.2109548482605477</v>
      </c>
    </row>
    <row r="175" spans="1:16" x14ac:dyDescent="0.2">
      <c r="A175" s="15" t="s">
        <v>133</v>
      </c>
    </row>
    <row r="176" spans="1:16" x14ac:dyDescent="0.2">
      <c r="A176" t="s">
        <v>195</v>
      </c>
    </row>
    <row r="177" spans="1:16" x14ac:dyDescent="0.2">
      <c r="A177" s="15" t="s">
        <v>207</v>
      </c>
    </row>
    <row r="178" spans="1:16" x14ac:dyDescent="0.2">
      <c r="A178" s="15"/>
    </row>
    <row r="179" spans="1:16" ht="18" x14ac:dyDescent="0.4">
      <c r="A179" s="1" t="s">
        <v>150</v>
      </c>
    </row>
    <row r="181" spans="1:16" ht="10.5" x14ac:dyDescent="0.25">
      <c r="A181" s="2"/>
      <c r="B181" s="114" t="str">
        <f>B$2</f>
        <v>Year of Fall Census</v>
      </c>
      <c r="C181" s="3"/>
      <c r="D181" s="3"/>
      <c r="E181" s="3"/>
      <c r="F181" s="3"/>
      <c r="G181" s="3"/>
      <c r="H181" s="3"/>
      <c r="I181" s="3"/>
      <c r="J181" s="3"/>
      <c r="K181" s="3"/>
      <c r="L181" s="22" t="str">
        <f>L$2</f>
        <v>diff</v>
      </c>
      <c r="M181" s="117" t="str">
        <f>M$2</f>
        <v>% chg</v>
      </c>
      <c r="N181" s="123" t="str">
        <f>N$2</f>
        <v>pct chg 5/10 year</v>
      </c>
      <c r="O181" s="115"/>
      <c r="P181" s="116" t="str">
        <f>P$2</f>
        <v>10yr</v>
      </c>
    </row>
    <row r="182" spans="1:16" ht="10.5" x14ac:dyDescent="0.25">
      <c r="A182" s="4" t="s">
        <v>0</v>
      </c>
      <c r="B182" s="113">
        <f>B$3</f>
        <v>2017</v>
      </c>
      <c r="C182" s="113">
        <f t="shared" ref="C182:K182" si="132">C$3</f>
        <v>2018</v>
      </c>
      <c r="D182" s="113">
        <f t="shared" si="132"/>
        <v>2019</v>
      </c>
      <c r="E182" s="113" t="str">
        <f t="shared" si="132"/>
        <v>2020^</v>
      </c>
      <c r="F182" s="113">
        <f t="shared" si="132"/>
        <v>2021</v>
      </c>
      <c r="G182" s="113">
        <f t="shared" si="132"/>
        <v>2022</v>
      </c>
      <c r="H182" s="113">
        <f t="shared" si="132"/>
        <v>2023</v>
      </c>
      <c r="I182" s="113">
        <f t="shared" si="132"/>
        <v>2024</v>
      </c>
      <c r="J182" s="113">
        <f t="shared" si="132"/>
        <v>2025</v>
      </c>
      <c r="K182" s="113">
        <f t="shared" si="132"/>
        <v>2026</v>
      </c>
      <c r="L182" s="23" t="str">
        <f>L$3</f>
        <v>2025 to 2026</v>
      </c>
      <c r="M182" s="125"/>
      <c r="N182" s="24" t="str">
        <f>N$3</f>
        <v>2022-26</v>
      </c>
      <c r="O182" s="24" t="str">
        <f>O$3</f>
        <v>2017-26</v>
      </c>
      <c r="P182" s="113" t="str">
        <f>P$3</f>
        <v>trend</v>
      </c>
    </row>
    <row r="183" spans="1:16" ht="10.5" x14ac:dyDescent="0.25">
      <c r="A183" s="44" t="s">
        <v>40</v>
      </c>
      <c r="B183" s="6">
        <v>4365</v>
      </c>
      <c r="C183" s="6">
        <v>5028</v>
      </c>
      <c r="D183" s="6">
        <v>4809</v>
      </c>
      <c r="E183" s="6">
        <v>4405</v>
      </c>
      <c r="F183" s="6">
        <v>5188</v>
      </c>
      <c r="G183" s="6">
        <v>5655</v>
      </c>
      <c r="H183" s="6">
        <v>5737</v>
      </c>
      <c r="I183" s="6">
        <v>5904</v>
      </c>
      <c r="J183" s="6">
        <v>6071</v>
      </c>
      <c r="K183" s="6">
        <v>5868</v>
      </c>
      <c r="L183" s="28">
        <f t="shared" ref="L183:L186" si="133">K183-J183</f>
        <v>-203</v>
      </c>
      <c r="M183" s="128">
        <f t="shared" ref="M183:M186" si="134">IFERROR((K183-J183)/J183,"n/a")</f>
        <v>-3.3437654422665129E-2</v>
      </c>
      <c r="N183" s="12">
        <f t="shared" ref="N183:N186" si="135">IFERROR((K183-G183)/G183,"n/a")</f>
        <v>3.7665782493368702E-2</v>
      </c>
      <c r="O183" s="12">
        <f t="shared" ref="O183:O186" si="136">IFERROR((K183-B183)/B183,"n/a")</f>
        <v>0.34432989690721649</v>
      </c>
    </row>
    <row r="184" spans="1:16" x14ac:dyDescent="0.2">
      <c r="A184" s="68" t="s">
        <v>113</v>
      </c>
      <c r="B184" s="69">
        <v>2727</v>
      </c>
      <c r="C184" s="69">
        <v>2989</v>
      </c>
      <c r="D184" s="69">
        <v>2841</v>
      </c>
      <c r="E184" s="69">
        <v>2565</v>
      </c>
      <c r="F184" s="78">
        <v>2750</v>
      </c>
      <c r="G184" s="78">
        <v>2872</v>
      </c>
      <c r="H184" s="78">
        <v>2863</v>
      </c>
      <c r="I184" s="78">
        <v>2901</v>
      </c>
      <c r="J184" s="78">
        <v>2771</v>
      </c>
      <c r="K184" s="78">
        <v>2802</v>
      </c>
      <c r="L184" s="71">
        <f t="shared" si="133"/>
        <v>31</v>
      </c>
      <c r="M184" s="129">
        <f t="shared" si="134"/>
        <v>1.1187297004691447E-2</v>
      </c>
      <c r="N184" s="72">
        <f t="shared" si="135"/>
        <v>-2.4373259052924791E-2</v>
      </c>
      <c r="O184" s="100">
        <f t="shared" si="136"/>
        <v>2.7502750275027504E-2</v>
      </c>
      <c r="P184" s="85"/>
    </row>
    <row r="185" spans="1:16" x14ac:dyDescent="0.2">
      <c r="A185" s="8" t="s">
        <v>114</v>
      </c>
      <c r="B185" s="6">
        <v>562</v>
      </c>
      <c r="C185" s="6">
        <v>697</v>
      </c>
      <c r="D185" s="6">
        <v>722</v>
      </c>
      <c r="E185" s="6">
        <v>720</v>
      </c>
      <c r="F185" s="6">
        <v>985</v>
      </c>
      <c r="G185" s="6">
        <v>1247</v>
      </c>
      <c r="H185" s="6">
        <v>769</v>
      </c>
      <c r="I185" s="6">
        <v>868</v>
      </c>
      <c r="J185" s="6">
        <v>865</v>
      </c>
      <c r="K185" s="6">
        <v>590</v>
      </c>
      <c r="L185" s="28">
        <f t="shared" si="133"/>
        <v>-275</v>
      </c>
      <c r="M185" s="128">
        <f t="shared" si="134"/>
        <v>-0.31791907514450868</v>
      </c>
      <c r="N185" s="12">
        <f t="shared" si="135"/>
        <v>-0.52686447473937448</v>
      </c>
      <c r="O185" s="12">
        <f t="shared" si="136"/>
        <v>4.9822064056939501E-2</v>
      </c>
    </row>
    <row r="186" spans="1:16" x14ac:dyDescent="0.2">
      <c r="A186" s="68" t="s">
        <v>200</v>
      </c>
      <c r="B186" s="69">
        <v>1076</v>
      </c>
      <c r="C186" s="69">
        <v>1342</v>
      </c>
      <c r="D186" s="69">
        <v>1246</v>
      </c>
      <c r="E186" s="69">
        <v>1120</v>
      </c>
      <c r="F186" s="69">
        <v>1453</v>
      </c>
      <c r="G186" s="69">
        <v>1536</v>
      </c>
      <c r="H186" s="69">
        <v>2105</v>
      </c>
      <c r="I186" s="69">
        <v>2135</v>
      </c>
      <c r="J186" s="69">
        <v>2435</v>
      </c>
      <c r="K186" s="69">
        <v>2476</v>
      </c>
      <c r="L186" s="71">
        <f t="shared" si="133"/>
        <v>41</v>
      </c>
      <c r="M186" s="129">
        <f t="shared" si="134"/>
        <v>1.6837782340862424E-2</v>
      </c>
      <c r="N186" s="72">
        <f t="shared" si="135"/>
        <v>0.61197916666666663</v>
      </c>
      <c r="O186" s="100">
        <f t="shared" si="136"/>
        <v>1.3011152416356877</v>
      </c>
      <c r="P186" s="85"/>
    </row>
    <row r="187" spans="1:16" x14ac:dyDescent="0.2">
      <c r="A187" s="8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28"/>
      <c r="M187" s="128"/>
      <c r="N187" s="12"/>
      <c r="O187" s="12"/>
    </row>
    <row r="188" spans="1:16" ht="10.5" x14ac:dyDescent="0.25">
      <c r="A188" s="5" t="s">
        <v>196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28"/>
      <c r="M188" s="128"/>
      <c r="N188" s="12"/>
      <c r="O188" s="12"/>
    </row>
    <row r="189" spans="1:16" x14ac:dyDescent="0.2">
      <c r="A189" s="68" t="s">
        <v>43</v>
      </c>
      <c r="B189" s="69">
        <v>1437</v>
      </c>
      <c r="C189" s="69">
        <v>1608</v>
      </c>
      <c r="D189" s="69">
        <v>1579</v>
      </c>
      <c r="E189" s="69">
        <v>1515</v>
      </c>
      <c r="F189" s="69">
        <v>1734</v>
      </c>
      <c r="G189" s="69">
        <v>1680</v>
      </c>
      <c r="H189" s="69">
        <v>1663</v>
      </c>
      <c r="I189" s="69">
        <v>1651</v>
      </c>
      <c r="J189" s="69">
        <v>1634</v>
      </c>
      <c r="K189" s="69">
        <v>1752</v>
      </c>
      <c r="L189" s="71">
        <f t="shared" ref="L189" si="137">K189-J189</f>
        <v>118</v>
      </c>
      <c r="M189" s="129">
        <f t="shared" ref="M189" si="138">IFERROR((K189-J189)/J189,"n/a")</f>
        <v>7.2215422276621782E-2</v>
      </c>
      <c r="N189" s="72">
        <f t="shared" ref="N189" si="139">IFERROR((K189-G189)/G189,"n/a")</f>
        <v>4.2857142857142858E-2</v>
      </c>
      <c r="O189" s="72">
        <f t="shared" ref="O189" si="140">IFERROR((K189-B189)/B189,"n/a")</f>
        <v>0.21920668058455114</v>
      </c>
      <c r="P189" s="85"/>
    </row>
    <row r="190" spans="1:16" x14ac:dyDescent="0.2">
      <c r="A190" s="8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28"/>
      <c r="M190" s="128"/>
      <c r="N190" s="12"/>
      <c r="O190" s="12"/>
    </row>
    <row r="191" spans="1:16" ht="10.5" x14ac:dyDescent="0.25">
      <c r="A191" s="44" t="s">
        <v>134</v>
      </c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28"/>
      <c r="M191" s="128"/>
      <c r="N191" s="12"/>
      <c r="O191" s="12"/>
    </row>
    <row r="192" spans="1:16" x14ac:dyDescent="0.2">
      <c r="A192" s="8" t="s">
        <v>28</v>
      </c>
      <c r="B192" s="6">
        <v>1510</v>
      </c>
      <c r="C192" s="6">
        <v>1690</v>
      </c>
      <c r="D192" s="6">
        <v>1655</v>
      </c>
      <c r="E192" s="6">
        <v>1554</v>
      </c>
      <c r="F192" s="40">
        <v>1783</v>
      </c>
      <c r="G192" s="40">
        <v>1824</v>
      </c>
      <c r="H192" s="40">
        <v>1762</v>
      </c>
      <c r="I192" s="40">
        <v>1819</v>
      </c>
      <c r="J192" s="40">
        <v>1738</v>
      </c>
      <c r="K192" s="40">
        <v>1788</v>
      </c>
      <c r="L192" s="28">
        <f t="shared" ref="L192:L193" si="141">K192-J192</f>
        <v>50</v>
      </c>
      <c r="M192" s="128">
        <f t="shared" ref="M192:M193" si="142">IFERROR((K192-J192)/J192,"n/a")</f>
        <v>2.8768699654775604E-2</v>
      </c>
      <c r="N192" s="12">
        <f t="shared" ref="N192:N193" si="143">IFERROR((K192-G192)/G192,"n/a")</f>
        <v>-1.9736842105263157E-2</v>
      </c>
      <c r="O192" s="12">
        <f t="shared" ref="O192:O193" si="144">IFERROR((K192-B192)/B192,"n/a")</f>
        <v>0.18410596026490067</v>
      </c>
    </row>
    <row r="193" spans="1:16" x14ac:dyDescent="0.2">
      <c r="A193" s="68" t="s">
        <v>27</v>
      </c>
      <c r="B193" s="69">
        <v>1475</v>
      </c>
      <c r="C193" s="69">
        <v>1626</v>
      </c>
      <c r="D193" s="69">
        <v>1602</v>
      </c>
      <c r="E193" s="69">
        <v>1496</v>
      </c>
      <c r="F193" s="78">
        <v>1716</v>
      </c>
      <c r="G193" s="78">
        <v>1743</v>
      </c>
      <c r="H193" s="78">
        <v>1707</v>
      </c>
      <c r="I193" s="78">
        <v>1740</v>
      </c>
      <c r="J193" s="78">
        <v>1662</v>
      </c>
      <c r="K193" s="78">
        <v>1712</v>
      </c>
      <c r="L193" s="71">
        <f t="shared" si="141"/>
        <v>50</v>
      </c>
      <c r="M193" s="129">
        <f t="shared" si="142"/>
        <v>3.0084235860409144E-2</v>
      </c>
      <c r="N193" s="72">
        <f t="shared" si="143"/>
        <v>-1.7785427423981641E-2</v>
      </c>
      <c r="O193" s="72">
        <f t="shared" si="144"/>
        <v>0.16067796610169491</v>
      </c>
      <c r="P193" s="85"/>
    </row>
    <row r="194" spans="1:16" x14ac:dyDescent="0.2">
      <c r="A194" s="8" t="s">
        <v>38</v>
      </c>
      <c r="B194" s="10">
        <f>B193/B192</f>
        <v>0.97682119205298013</v>
      </c>
      <c r="C194" s="10">
        <f t="shared" ref="C194" si="145">C193/C192</f>
        <v>0.96213017751479291</v>
      </c>
      <c r="D194" s="10">
        <f t="shared" ref="D194:K194" si="146">D193/D192</f>
        <v>0.96797583081570993</v>
      </c>
      <c r="E194" s="10">
        <f t="shared" si="146"/>
        <v>0.96267696267696268</v>
      </c>
      <c r="F194" s="10">
        <f t="shared" si="146"/>
        <v>0.96242288278182841</v>
      </c>
      <c r="G194" s="10">
        <f t="shared" si="146"/>
        <v>0.95559210526315785</v>
      </c>
      <c r="H194" s="10">
        <f t="shared" si="146"/>
        <v>0.96878547105561863</v>
      </c>
      <c r="I194" s="10">
        <f t="shared" si="146"/>
        <v>0.95656954370533265</v>
      </c>
      <c r="J194" s="10">
        <f t="shared" si="146"/>
        <v>0.95627157652474104</v>
      </c>
      <c r="K194" s="10">
        <f t="shared" si="146"/>
        <v>0.95749440715883671</v>
      </c>
      <c r="L194" s="28"/>
      <c r="M194" s="128">
        <f t="shared" ref="M194" si="147">IFERROR((K194-J194),"n/a")</f>
        <v>1.2228306340956729E-3</v>
      </c>
      <c r="N194" s="12">
        <f t="shared" ref="N194" si="148">IFERROR((K194-G194),"n/a")</f>
        <v>1.9023018956788595E-3</v>
      </c>
      <c r="O194" s="12">
        <f t="shared" ref="O194" si="149">IFERROR((K194-B194),"n/a")</f>
        <v>-1.9326784894143412E-2</v>
      </c>
    </row>
    <row r="195" spans="1:16" x14ac:dyDescent="0.2">
      <c r="A195" s="8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28"/>
      <c r="M195" s="128"/>
      <c r="N195" s="12"/>
      <c r="O195" s="12"/>
    </row>
    <row r="196" spans="1:16" ht="10.5" x14ac:dyDescent="0.25">
      <c r="A196" s="44" t="s">
        <v>30</v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28"/>
      <c r="M196" s="128"/>
      <c r="N196" s="12"/>
      <c r="O196" s="12"/>
    </row>
    <row r="197" spans="1:16" x14ac:dyDescent="0.2">
      <c r="A197" s="8" t="s">
        <v>29</v>
      </c>
      <c r="B197" s="6">
        <v>1217</v>
      </c>
      <c r="C197" s="6">
        <v>1299</v>
      </c>
      <c r="D197" s="6">
        <v>1186</v>
      </c>
      <c r="E197" s="6">
        <v>1011</v>
      </c>
      <c r="F197" s="40">
        <v>967</v>
      </c>
      <c r="G197" s="40">
        <v>1048</v>
      </c>
      <c r="H197" s="40">
        <v>1101</v>
      </c>
      <c r="I197" s="40">
        <v>1082</v>
      </c>
      <c r="J197" s="40">
        <v>1033</v>
      </c>
      <c r="K197" s="40">
        <v>1014</v>
      </c>
      <c r="L197" s="28">
        <f t="shared" ref="L197:L201" si="150">K197-J197</f>
        <v>-19</v>
      </c>
      <c r="M197" s="128">
        <f t="shared" ref="M197:M201" si="151">IFERROR((K197-J197)/J197,"n/a")</f>
        <v>-1.8393030009680542E-2</v>
      </c>
      <c r="N197" s="12">
        <f t="shared" ref="N197:N201" si="152">IFERROR((K197-G197)/G197,"n/a")</f>
        <v>-3.2442748091603052E-2</v>
      </c>
      <c r="O197" s="12">
        <f t="shared" ref="O197:O201" si="153">IFERROR((K197-B197)/B197,"n/a")</f>
        <v>-0.16680361544782252</v>
      </c>
    </row>
    <row r="198" spans="1:16" x14ac:dyDescent="0.2">
      <c r="A198" s="68" t="s">
        <v>31</v>
      </c>
      <c r="B198" s="69">
        <v>194</v>
      </c>
      <c r="C198" s="69">
        <v>199</v>
      </c>
      <c r="D198" s="69">
        <v>180</v>
      </c>
      <c r="E198" s="69">
        <v>197</v>
      </c>
      <c r="F198" s="78">
        <v>99</v>
      </c>
      <c r="G198" s="78">
        <v>276</v>
      </c>
      <c r="H198" s="78">
        <v>143</v>
      </c>
      <c r="I198" s="78">
        <v>143</v>
      </c>
      <c r="J198" s="78">
        <v>151</v>
      </c>
      <c r="K198" s="78">
        <v>138</v>
      </c>
      <c r="L198" s="71">
        <f t="shared" si="150"/>
        <v>-13</v>
      </c>
      <c r="M198" s="129">
        <f t="shared" si="151"/>
        <v>-8.6092715231788075E-2</v>
      </c>
      <c r="N198" s="72">
        <f t="shared" si="152"/>
        <v>-0.5</v>
      </c>
      <c r="O198" s="100">
        <f t="shared" si="153"/>
        <v>-0.28865979381443296</v>
      </c>
      <c r="P198" s="85"/>
    </row>
    <row r="199" spans="1:16" x14ac:dyDescent="0.2">
      <c r="A199" s="8" t="s">
        <v>32</v>
      </c>
      <c r="B199" s="6">
        <v>451</v>
      </c>
      <c r="C199" s="6">
        <v>452</v>
      </c>
      <c r="D199" s="6">
        <v>398</v>
      </c>
      <c r="E199" s="6">
        <v>353</v>
      </c>
      <c r="F199" s="40">
        <v>294</v>
      </c>
      <c r="G199" s="40">
        <v>304</v>
      </c>
      <c r="H199" s="40">
        <v>347</v>
      </c>
      <c r="I199" s="40">
        <v>322</v>
      </c>
      <c r="J199" s="40">
        <v>298</v>
      </c>
      <c r="K199" s="40">
        <v>293</v>
      </c>
      <c r="L199" s="28">
        <f t="shared" si="150"/>
        <v>-5</v>
      </c>
      <c r="M199" s="128">
        <f t="shared" si="151"/>
        <v>-1.6778523489932886E-2</v>
      </c>
      <c r="N199" s="12">
        <f t="shared" si="152"/>
        <v>-3.6184210526315791E-2</v>
      </c>
      <c r="O199" s="12">
        <f t="shared" si="153"/>
        <v>-0.35033259423503327</v>
      </c>
    </row>
    <row r="200" spans="1:16" x14ac:dyDescent="0.2">
      <c r="A200" s="68" t="s">
        <v>33</v>
      </c>
      <c r="B200" s="69">
        <v>414</v>
      </c>
      <c r="C200" s="69">
        <v>471</v>
      </c>
      <c r="D200" s="69">
        <v>456</v>
      </c>
      <c r="E200" s="69">
        <v>332</v>
      </c>
      <c r="F200" s="78">
        <v>427</v>
      </c>
      <c r="G200" s="78">
        <v>353</v>
      </c>
      <c r="H200" s="78">
        <v>434</v>
      </c>
      <c r="I200" s="78">
        <v>437</v>
      </c>
      <c r="J200" s="78">
        <v>416</v>
      </c>
      <c r="K200" s="78">
        <v>437</v>
      </c>
      <c r="L200" s="71">
        <f t="shared" si="150"/>
        <v>21</v>
      </c>
      <c r="M200" s="129">
        <f t="shared" si="151"/>
        <v>5.0480769230769232E-2</v>
      </c>
      <c r="N200" s="72">
        <f t="shared" si="152"/>
        <v>0.23796033994334279</v>
      </c>
      <c r="O200" s="100">
        <f t="shared" si="153"/>
        <v>5.5555555555555552E-2</v>
      </c>
      <c r="P200" s="85"/>
    </row>
    <row r="201" spans="1:16" x14ac:dyDescent="0.2">
      <c r="A201" s="8" t="s">
        <v>34</v>
      </c>
      <c r="B201" s="6">
        <v>158</v>
      </c>
      <c r="C201" s="6">
        <v>177</v>
      </c>
      <c r="D201" s="6">
        <v>152</v>
      </c>
      <c r="E201" s="6">
        <v>128</v>
      </c>
      <c r="F201" s="40">
        <v>147</v>
      </c>
      <c r="G201" s="40">
        <v>115</v>
      </c>
      <c r="H201" s="40">
        <v>177</v>
      </c>
      <c r="I201" s="40">
        <v>180</v>
      </c>
      <c r="J201" s="40">
        <v>168</v>
      </c>
      <c r="K201" s="40">
        <v>146</v>
      </c>
      <c r="L201" s="28">
        <f t="shared" si="150"/>
        <v>-22</v>
      </c>
      <c r="M201" s="128">
        <f t="shared" si="151"/>
        <v>-0.13095238095238096</v>
      </c>
      <c r="N201" s="12">
        <f t="shared" si="152"/>
        <v>0.26956521739130435</v>
      </c>
      <c r="O201" s="12">
        <f t="shared" si="153"/>
        <v>-7.5949367088607597E-2</v>
      </c>
    </row>
    <row r="202" spans="1:16" ht="10.5" x14ac:dyDescent="0.25">
      <c r="A202" s="15"/>
      <c r="B202" s="9">
        <f t="shared" ref="B202:J202" si="154">SUM(B203:B206)</f>
        <v>1</v>
      </c>
      <c r="C202" s="9">
        <f t="shared" si="154"/>
        <v>1</v>
      </c>
      <c r="D202" s="9">
        <f t="shared" si="154"/>
        <v>1</v>
      </c>
      <c r="E202" s="9">
        <f t="shared" si="154"/>
        <v>0.99901088031651819</v>
      </c>
      <c r="F202" s="9">
        <f t="shared" si="154"/>
        <v>1</v>
      </c>
      <c r="G202" s="9">
        <f t="shared" si="154"/>
        <v>1</v>
      </c>
      <c r="H202" s="9">
        <f t="shared" si="154"/>
        <v>1</v>
      </c>
      <c r="I202" s="9">
        <f t="shared" si="154"/>
        <v>1</v>
      </c>
      <c r="J202" s="9">
        <f t="shared" si="154"/>
        <v>1</v>
      </c>
      <c r="K202" s="9">
        <f t="shared" ref="K202" si="155">SUM(K203:K206)</f>
        <v>1</v>
      </c>
      <c r="L202" s="20" t="s">
        <v>46</v>
      </c>
      <c r="M202" s="130"/>
      <c r="N202" s="11"/>
      <c r="O202" s="11"/>
    </row>
    <row r="203" spans="1:16" x14ac:dyDescent="0.2">
      <c r="A203" s="68" t="s">
        <v>31</v>
      </c>
      <c r="B203" s="75">
        <f t="shared" ref="B203:J203" si="156">B198/B$197</f>
        <v>0.15940838126540674</v>
      </c>
      <c r="C203" s="75">
        <f t="shared" si="156"/>
        <v>0.15319476520400307</v>
      </c>
      <c r="D203" s="75">
        <f t="shared" si="156"/>
        <v>0.15177065767284992</v>
      </c>
      <c r="E203" s="75">
        <f t="shared" si="156"/>
        <v>0.19485657764589515</v>
      </c>
      <c r="F203" s="75">
        <f t="shared" si="156"/>
        <v>0.10237849017580145</v>
      </c>
      <c r="G203" s="75">
        <f t="shared" si="156"/>
        <v>0.26335877862595419</v>
      </c>
      <c r="H203" s="75">
        <f t="shared" si="156"/>
        <v>0.1298819255222525</v>
      </c>
      <c r="I203" s="75">
        <f t="shared" si="156"/>
        <v>0.13216266173752311</v>
      </c>
      <c r="J203" s="75">
        <f t="shared" si="156"/>
        <v>0.14617618586640851</v>
      </c>
      <c r="K203" s="75">
        <f t="shared" ref="K203" si="157">K198/K$197</f>
        <v>0.13609467455621302</v>
      </c>
      <c r="L203" s="76"/>
      <c r="M203" s="129">
        <f t="shared" ref="M203:M206" si="158">IFERROR((K203-J203),"n/a")</f>
        <v>-1.0081511310195496E-2</v>
      </c>
      <c r="N203" s="72">
        <f t="shared" ref="N203:N206" si="159">IFERROR((K203-G203),"n/a")</f>
        <v>-0.12726410406974117</v>
      </c>
      <c r="O203" s="72">
        <f t="shared" ref="O203:O206" si="160">IFERROR((K203-B203),"n/a")</f>
        <v>-2.3313706709193721E-2</v>
      </c>
      <c r="P203" s="85"/>
    </row>
    <row r="204" spans="1:16" x14ac:dyDescent="0.2">
      <c r="A204" s="8" t="s">
        <v>32</v>
      </c>
      <c r="B204" s="10">
        <f t="shared" ref="B204:J204" si="161">B199/B$197</f>
        <v>0.37058340180772392</v>
      </c>
      <c r="C204" s="10">
        <f t="shared" si="161"/>
        <v>0.34795996920708239</v>
      </c>
      <c r="D204" s="10">
        <f t="shared" si="161"/>
        <v>0.33558178752107926</v>
      </c>
      <c r="E204" s="10">
        <f t="shared" si="161"/>
        <v>0.34915924826904055</v>
      </c>
      <c r="F204" s="10">
        <f t="shared" si="161"/>
        <v>0.30403309203722856</v>
      </c>
      <c r="G204" s="10">
        <f t="shared" si="161"/>
        <v>0.29007633587786258</v>
      </c>
      <c r="H204" s="10">
        <f t="shared" si="161"/>
        <v>0.31516802906448682</v>
      </c>
      <c r="I204" s="10">
        <f t="shared" si="161"/>
        <v>0.29759704251386321</v>
      </c>
      <c r="J204" s="10">
        <f t="shared" si="161"/>
        <v>0.28848015488867379</v>
      </c>
      <c r="K204" s="10">
        <f t="shared" ref="K204" si="162">K199/K$197</f>
        <v>0.28895463510848124</v>
      </c>
      <c r="L204" s="25"/>
      <c r="M204" s="128">
        <f t="shared" si="158"/>
        <v>4.7448021980744937E-4</v>
      </c>
      <c r="N204" s="12">
        <f t="shared" si="159"/>
        <v>-1.1217007693813397E-3</v>
      </c>
      <c r="O204" s="12">
        <f t="shared" si="160"/>
        <v>-8.1628766699242683E-2</v>
      </c>
    </row>
    <row r="205" spans="1:16" x14ac:dyDescent="0.2">
      <c r="A205" s="68" t="s">
        <v>33</v>
      </c>
      <c r="B205" s="75">
        <f t="shared" ref="B205:J205" si="163">B200/B$197</f>
        <v>0.34018077239112571</v>
      </c>
      <c r="C205" s="75">
        <f t="shared" si="163"/>
        <v>0.3625866050808314</v>
      </c>
      <c r="D205" s="75">
        <f t="shared" si="163"/>
        <v>0.38448566610455309</v>
      </c>
      <c r="E205" s="75">
        <f t="shared" si="163"/>
        <v>0.32838773491592482</v>
      </c>
      <c r="F205" s="75">
        <f t="shared" si="163"/>
        <v>0.44157187176835572</v>
      </c>
      <c r="G205" s="75">
        <f t="shared" si="163"/>
        <v>0.33683206106870228</v>
      </c>
      <c r="H205" s="75">
        <f t="shared" si="163"/>
        <v>0.39418710263396911</v>
      </c>
      <c r="I205" s="75">
        <f t="shared" si="163"/>
        <v>0.40388170055452866</v>
      </c>
      <c r="J205" s="75">
        <f t="shared" si="163"/>
        <v>0.40271055179090032</v>
      </c>
      <c r="K205" s="75">
        <f t="shared" ref="K205" si="164">K200/K$197</f>
        <v>0.43096646942800787</v>
      </c>
      <c r="L205" s="76"/>
      <c r="M205" s="129">
        <f t="shared" si="158"/>
        <v>2.8255917637107553E-2</v>
      </c>
      <c r="N205" s="72">
        <f t="shared" si="159"/>
        <v>9.4134408359305588E-2</v>
      </c>
      <c r="O205" s="72">
        <f t="shared" si="160"/>
        <v>9.0785697036882163E-2</v>
      </c>
      <c r="P205" s="85"/>
    </row>
    <row r="206" spans="1:16" x14ac:dyDescent="0.2">
      <c r="A206" s="8" t="s">
        <v>34</v>
      </c>
      <c r="B206" s="10">
        <f t="shared" ref="B206:J206" si="165">B201/B$197</f>
        <v>0.12982744453574363</v>
      </c>
      <c r="C206" s="10">
        <f t="shared" si="165"/>
        <v>0.13625866050808313</v>
      </c>
      <c r="D206" s="10">
        <f t="shared" si="165"/>
        <v>0.12816188870151771</v>
      </c>
      <c r="E206" s="10">
        <f t="shared" si="165"/>
        <v>0.12660731948565776</v>
      </c>
      <c r="F206" s="10">
        <f t="shared" si="165"/>
        <v>0.15201654601861428</v>
      </c>
      <c r="G206" s="10">
        <f t="shared" si="165"/>
        <v>0.10973282442748092</v>
      </c>
      <c r="H206" s="10">
        <f t="shared" si="165"/>
        <v>0.16076294277929154</v>
      </c>
      <c r="I206" s="10">
        <f t="shared" si="165"/>
        <v>0.16635859519408502</v>
      </c>
      <c r="J206" s="10">
        <f t="shared" si="165"/>
        <v>0.16263310745401743</v>
      </c>
      <c r="K206" s="10">
        <f t="shared" ref="K206" si="166">K201/K$197</f>
        <v>0.14398422090729784</v>
      </c>
      <c r="L206" s="25"/>
      <c r="M206" s="128">
        <f t="shared" si="158"/>
        <v>-1.864888654671959E-2</v>
      </c>
      <c r="N206" s="12">
        <f t="shared" si="159"/>
        <v>3.4251396479816926E-2</v>
      </c>
      <c r="O206" s="12">
        <f t="shared" si="160"/>
        <v>1.4156776371554214E-2</v>
      </c>
    </row>
    <row r="207" spans="1:16" x14ac:dyDescent="0.2">
      <c r="A207" s="8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25"/>
      <c r="M207" s="128"/>
      <c r="N207" s="12"/>
      <c r="O207" s="12"/>
    </row>
    <row r="208" spans="1:16" ht="10.5" x14ac:dyDescent="0.25">
      <c r="A208" s="44" t="s">
        <v>114</v>
      </c>
      <c r="B208" s="6">
        <v>562</v>
      </c>
      <c r="C208" s="6">
        <v>697</v>
      </c>
      <c r="D208" s="6">
        <v>722</v>
      </c>
      <c r="E208" s="6">
        <v>720</v>
      </c>
      <c r="F208" s="6">
        <v>985</v>
      </c>
      <c r="G208" s="6">
        <v>1247</v>
      </c>
      <c r="H208" s="6">
        <v>769</v>
      </c>
      <c r="I208" s="6">
        <v>868</v>
      </c>
      <c r="J208" s="6">
        <v>865</v>
      </c>
      <c r="K208" s="6">
        <v>590</v>
      </c>
      <c r="L208" s="28">
        <f t="shared" ref="L208:L211" si="167">K208-J208</f>
        <v>-275</v>
      </c>
      <c r="M208" s="128">
        <f t="shared" ref="M208:M211" si="168">IFERROR((K208-J208)/J208,"n/a")</f>
        <v>-0.31791907514450868</v>
      </c>
      <c r="N208" s="12">
        <f t="shared" ref="N208:N211" si="169">IFERROR((K208-G208)/G208,"n/a")</f>
        <v>-0.52686447473937448</v>
      </c>
      <c r="O208" s="12">
        <f t="shared" ref="O208:O211" si="170">IFERROR((K208-B208)/B208,"n/a")</f>
        <v>4.9822064056939501E-2</v>
      </c>
    </row>
    <row r="209" spans="1:16" x14ac:dyDescent="0.2">
      <c r="A209" s="68" t="s">
        <v>115</v>
      </c>
      <c r="B209" s="69">
        <v>35</v>
      </c>
      <c r="C209" s="69">
        <v>30</v>
      </c>
      <c r="D209" s="69">
        <v>46</v>
      </c>
      <c r="E209" s="69">
        <v>34</v>
      </c>
      <c r="F209" s="73">
        <v>37</v>
      </c>
      <c r="G209" s="73">
        <v>22</v>
      </c>
      <c r="H209" s="73">
        <v>30</v>
      </c>
      <c r="I209" s="73">
        <v>42</v>
      </c>
      <c r="J209" s="73">
        <v>52</v>
      </c>
      <c r="K209" s="73">
        <v>44</v>
      </c>
      <c r="L209" s="71">
        <f t="shared" si="167"/>
        <v>-8</v>
      </c>
      <c r="M209" s="129">
        <f t="shared" si="168"/>
        <v>-0.15384615384615385</v>
      </c>
      <c r="N209" s="72">
        <f t="shared" si="169"/>
        <v>1</v>
      </c>
      <c r="O209" s="100">
        <f t="shared" si="170"/>
        <v>0.25714285714285712</v>
      </c>
      <c r="P209" s="85"/>
    </row>
    <row r="210" spans="1:16" x14ac:dyDescent="0.2">
      <c r="A210" s="8" t="s">
        <v>116</v>
      </c>
      <c r="B210" s="6">
        <v>466</v>
      </c>
      <c r="C210" s="6">
        <v>447</v>
      </c>
      <c r="D210" s="6">
        <v>455</v>
      </c>
      <c r="E210" s="6">
        <v>490</v>
      </c>
      <c r="F210" s="6">
        <v>817</v>
      </c>
      <c r="G210" s="6">
        <v>1025</v>
      </c>
      <c r="H210" s="6">
        <v>602</v>
      </c>
      <c r="I210" s="6">
        <v>628</v>
      </c>
      <c r="J210" s="6">
        <v>504</v>
      </c>
      <c r="K210" s="6">
        <v>402</v>
      </c>
      <c r="L210" s="28">
        <f t="shared" si="167"/>
        <v>-102</v>
      </c>
      <c r="M210" s="128">
        <f t="shared" si="168"/>
        <v>-0.20238095238095238</v>
      </c>
      <c r="N210" s="12">
        <f t="shared" si="169"/>
        <v>-0.60780487804878047</v>
      </c>
      <c r="O210" s="12">
        <f t="shared" si="170"/>
        <v>-0.13733905579399142</v>
      </c>
    </row>
    <row r="211" spans="1:16" x14ac:dyDescent="0.2">
      <c r="A211" s="68" t="s">
        <v>117</v>
      </c>
      <c r="B211" s="69">
        <v>61</v>
      </c>
      <c r="C211" s="69">
        <v>220</v>
      </c>
      <c r="D211" s="69">
        <v>221</v>
      </c>
      <c r="E211" s="69">
        <v>196</v>
      </c>
      <c r="F211" s="69">
        <v>131</v>
      </c>
      <c r="G211" s="69">
        <v>200</v>
      </c>
      <c r="H211" s="69">
        <v>137</v>
      </c>
      <c r="I211" s="69">
        <v>198</v>
      </c>
      <c r="J211" s="69">
        <v>309</v>
      </c>
      <c r="K211" s="69">
        <v>144</v>
      </c>
      <c r="L211" s="71">
        <f t="shared" si="167"/>
        <v>-165</v>
      </c>
      <c r="M211" s="129">
        <f t="shared" si="168"/>
        <v>-0.53398058252427183</v>
      </c>
      <c r="N211" s="72">
        <f t="shared" si="169"/>
        <v>-0.28000000000000003</v>
      </c>
      <c r="O211" s="100">
        <f t="shared" si="170"/>
        <v>1.360655737704918</v>
      </c>
      <c r="P211" s="85"/>
    </row>
    <row r="212" spans="1:16" x14ac:dyDescent="0.2">
      <c r="A212" s="8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8"/>
      <c r="M212" s="12"/>
      <c r="N212" s="12"/>
      <c r="O212" s="12"/>
    </row>
    <row r="213" spans="1:16" x14ac:dyDescent="0.2">
      <c r="A213" s="15" t="s">
        <v>201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2"/>
      <c r="N213" s="12"/>
      <c r="O213" s="12"/>
    </row>
    <row r="214" spans="1:16" ht="51.75" customHeight="1" x14ac:dyDescent="0.2">
      <c r="A214" s="140" t="s">
        <v>204</v>
      </c>
      <c r="B214" s="140"/>
      <c r="C214" s="140"/>
      <c r="D214" s="140"/>
      <c r="E214" s="140"/>
      <c r="F214" s="140"/>
      <c r="G214" s="140"/>
      <c r="H214" s="140"/>
      <c r="I214" s="140"/>
      <c r="J214" s="140"/>
      <c r="K214" s="140"/>
      <c r="L214" s="140"/>
      <c r="M214" s="140"/>
      <c r="N214" s="140"/>
      <c r="O214" s="140"/>
    </row>
    <row r="215" spans="1:16" x14ac:dyDescent="0.2">
      <c r="A215" s="15" t="s">
        <v>207</v>
      </c>
    </row>
    <row r="216" spans="1:16" x14ac:dyDescent="0.2">
      <c r="A216" s="15"/>
    </row>
    <row r="217" spans="1:16" ht="18" x14ac:dyDescent="0.4">
      <c r="A217" s="1" t="s">
        <v>230</v>
      </c>
    </row>
    <row r="218" spans="1:16" ht="18" x14ac:dyDescent="0.4">
      <c r="A218" s="1"/>
    </row>
    <row r="219" spans="1:16" ht="10.5" x14ac:dyDescent="0.25">
      <c r="B219" s="114" t="str">
        <f>B$2</f>
        <v>Year of Fall Census</v>
      </c>
      <c r="C219" s="3"/>
      <c r="D219" s="3"/>
      <c r="E219" s="3"/>
      <c r="F219" s="3"/>
      <c r="G219" s="3"/>
      <c r="H219" s="3"/>
      <c r="I219" s="3"/>
      <c r="J219" s="3"/>
      <c r="K219" s="3"/>
      <c r="L219" s="22" t="str">
        <f>L$2</f>
        <v>diff</v>
      </c>
      <c r="M219" s="117" t="str">
        <f>M$2</f>
        <v>% chg</v>
      </c>
      <c r="N219" s="123" t="str">
        <f>N$2</f>
        <v>pct chg 5/10 year</v>
      </c>
      <c r="O219" s="115"/>
      <c r="P219" s="116" t="str">
        <f>P$2</f>
        <v>10yr</v>
      </c>
    </row>
    <row r="220" spans="1:16" ht="10.5" x14ac:dyDescent="0.25">
      <c r="A220" s="4" t="s">
        <v>0</v>
      </c>
      <c r="B220" s="113">
        <f>B$3</f>
        <v>2017</v>
      </c>
      <c r="C220" s="113">
        <f t="shared" ref="C220:K220" si="171">C$3</f>
        <v>2018</v>
      </c>
      <c r="D220" s="113">
        <f t="shared" si="171"/>
        <v>2019</v>
      </c>
      <c r="E220" s="113" t="str">
        <f t="shared" si="171"/>
        <v>2020^</v>
      </c>
      <c r="F220" s="113">
        <f t="shared" si="171"/>
        <v>2021</v>
      </c>
      <c r="G220" s="113">
        <f t="shared" si="171"/>
        <v>2022</v>
      </c>
      <c r="H220" s="113">
        <f t="shared" si="171"/>
        <v>2023</v>
      </c>
      <c r="I220" s="113">
        <f t="shared" si="171"/>
        <v>2024</v>
      </c>
      <c r="J220" s="113">
        <f t="shared" si="171"/>
        <v>2025</v>
      </c>
      <c r="K220" s="113">
        <f t="shared" si="171"/>
        <v>2026</v>
      </c>
      <c r="L220" s="23" t="str">
        <f>L$3</f>
        <v>2025 to 2026</v>
      </c>
      <c r="M220" s="125"/>
      <c r="N220" s="24" t="str">
        <f>N$3</f>
        <v>2022-26</v>
      </c>
      <c r="O220" s="24" t="str">
        <f>O$3</f>
        <v>2017-26</v>
      </c>
      <c r="P220" s="113" t="str">
        <f>P$3</f>
        <v>trend</v>
      </c>
    </row>
    <row r="221" spans="1:16" x14ac:dyDescent="0.2">
      <c r="A221" s="8" t="s">
        <v>43</v>
      </c>
      <c r="B221" s="6">
        <v>15081</v>
      </c>
      <c r="C221" s="6">
        <v>15784</v>
      </c>
      <c r="D221" s="6">
        <v>16058</v>
      </c>
      <c r="E221" s="6">
        <v>15550</v>
      </c>
      <c r="F221" s="40">
        <v>16097</v>
      </c>
      <c r="G221" s="40">
        <v>16921</v>
      </c>
      <c r="H221" s="40">
        <v>17548</v>
      </c>
      <c r="I221" s="40">
        <v>17700</v>
      </c>
      <c r="J221" s="40">
        <v>18458</v>
      </c>
      <c r="K221" s="40">
        <v>18003</v>
      </c>
      <c r="L221" s="28">
        <f t="shared" ref="L221:L232" si="172">K221-J221</f>
        <v>-455</v>
      </c>
      <c r="M221" s="128">
        <f t="shared" ref="M221:M232" si="173">IFERROR((K221-J221)/J221,"n/a")</f>
        <v>-2.4650558023621195E-2</v>
      </c>
      <c r="N221" s="12">
        <f t="shared" ref="N221:N232" si="174">IFERROR((K221-G221)/G221,"n/a")</f>
        <v>6.3944211335027479E-2</v>
      </c>
      <c r="O221" s="12">
        <f t="shared" ref="O221:O232" si="175">IFERROR((K221-B221)/B221,"n/a")</f>
        <v>0.19375372985876269</v>
      </c>
    </row>
    <row r="222" spans="1:16" x14ac:dyDescent="0.2">
      <c r="A222" s="97" t="s">
        <v>7</v>
      </c>
      <c r="B222" s="109">
        <v>2271</v>
      </c>
      <c r="C222" s="109">
        <v>2346</v>
      </c>
      <c r="D222" s="109">
        <v>2243</v>
      </c>
      <c r="E222" s="109">
        <v>2154</v>
      </c>
      <c r="F222" s="98">
        <v>2155</v>
      </c>
      <c r="G222" s="98">
        <v>2277</v>
      </c>
      <c r="H222" s="98">
        <v>2392</v>
      </c>
      <c r="I222" s="98">
        <v>2567</v>
      </c>
      <c r="J222" s="98">
        <v>2523</v>
      </c>
      <c r="K222" s="98">
        <v>2384</v>
      </c>
      <c r="L222" s="99">
        <f t="shared" si="172"/>
        <v>-139</v>
      </c>
      <c r="M222" s="137">
        <f t="shared" si="173"/>
        <v>-5.50931430836306E-2</v>
      </c>
      <c r="N222" s="100">
        <f t="shared" si="174"/>
        <v>4.6991655687307864E-2</v>
      </c>
      <c r="O222" s="100">
        <f t="shared" si="175"/>
        <v>4.975781594011449E-2</v>
      </c>
      <c r="P222" s="85"/>
    </row>
    <row r="223" spans="1:16" x14ac:dyDescent="0.2">
      <c r="A223" s="8" t="s">
        <v>266</v>
      </c>
      <c r="B223" s="6">
        <v>1540</v>
      </c>
      <c r="C223" s="6">
        <v>1750</v>
      </c>
      <c r="D223" s="6">
        <v>2103</v>
      </c>
      <c r="E223" s="6">
        <v>2434</v>
      </c>
      <c r="F223" s="40">
        <v>2325</v>
      </c>
      <c r="G223" s="40">
        <v>2325</v>
      </c>
      <c r="H223" s="40">
        <v>2393</v>
      </c>
      <c r="I223" s="40">
        <v>2418</v>
      </c>
      <c r="J223" s="40">
        <v>2700</v>
      </c>
      <c r="K223" s="40">
        <v>2369</v>
      </c>
      <c r="L223" s="28">
        <f t="shared" si="172"/>
        <v>-331</v>
      </c>
      <c r="M223" s="128">
        <f t="shared" si="173"/>
        <v>-0.12259259259259259</v>
      </c>
      <c r="N223" s="12">
        <f t="shared" si="174"/>
        <v>1.8924731182795699E-2</v>
      </c>
      <c r="O223" s="12">
        <f t="shared" si="175"/>
        <v>0.5383116883116883</v>
      </c>
    </row>
    <row r="224" spans="1:16" x14ac:dyDescent="0.2">
      <c r="A224" s="97" t="s">
        <v>8</v>
      </c>
      <c r="B224" s="109">
        <v>2849</v>
      </c>
      <c r="C224" s="109">
        <v>2823</v>
      </c>
      <c r="D224" s="109">
        <v>2982</v>
      </c>
      <c r="E224" s="109">
        <v>2708</v>
      </c>
      <c r="F224" s="98">
        <v>2984</v>
      </c>
      <c r="G224" s="98">
        <v>3759</v>
      </c>
      <c r="H224" s="98">
        <v>3409</v>
      </c>
      <c r="I224" s="98">
        <v>2865</v>
      </c>
      <c r="J224" s="98">
        <v>2803</v>
      </c>
      <c r="K224" s="98">
        <v>2651</v>
      </c>
      <c r="L224" s="99">
        <f t="shared" si="172"/>
        <v>-152</v>
      </c>
      <c r="M224" s="137">
        <f t="shared" si="173"/>
        <v>-5.4227613271494828E-2</v>
      </c>
      <c r="N224" s="100">
        <f t="shared" si="174"/>
        <v>-0.29475924447991486</v>
      </c>
      <c r="O224" s="100">
        <f t="shared" si="175"/>
        <v>-6.9498069498069498E-2</v>
      </c>
      <c r="P224" s="85"/>
    </row>
    <row r="225" spans="1:16" x14ac:dyDescent="0.2">
      <c r="A225" s="8" t="s">
        <v>9</v>
      </c>
      <c r="B225" s="6">
        <v>658</v>
      </c>
      <c r="C225" s="6">
        <v>798</v>
      </c>
      <c r="D225" s="6">
        <v>894</v>
      </c>
      <c r="E225" s="6">
        <v>939</v>
      </c>
      <c r="F225" s="40">
        <v>934</v>
      </c>
      <c r="G225" s="40">
        <v>1008</v>
      </c>
      <c r="H225" s="40">
        <v>1072</v>
      </c>
      <c r="I225" s="40">
        <v>1123</v>
      </c>
      <c r="J225" s="40">
        <v>1095</v>
      </c>
      <c r="K225" s="40">
        <v>1006</v>
      </c>
      <c r="L225" s="28">
        <f t="shared" si="172"/>
        <v>-89</v>
      </c>
      <c r="M225" s="128">
        <f t="shared" si="173"/>
        <v>-8.1278538812785392E-2</v>
      </c>
      <c r="N225" s="12">
        <f t="shared" si="174"/>
        <v>-1.984126984126984E-3</v>
      </c>
      <c r="O225" s="12">
        <f t="shared" si="175"/>
        <v>0.52887537993920974</v>
      </c>
    </row>
    <row r="226" spans="1:16" x14ac:dyDescent="0.2">
      <c r="A226" s="97" t="s">
        <v>10</v>
      </c>
      <c r="B226" s="109">
        <v>2431</v>
      </c>
      <c r="C226" s="109">
        <v>2588</v>
      </c>
      <c r="D226" s="109">
        <v>2328</v>
      </c>
      <c r="E226" s="109">
        <v>2262</v>
      </c>
      <c r="F226" s="98">
        <v>2180</v>
      </c>
      <c r="G226" s="98">
        <v>2075</v>
      </c>
      <c r="H226" s="98">
        <v>2099</v>
      </c>
      <c r="I226" s="98">
        <v>2178</v>
      </c>
      <c r="J226" s="98">
        <v>2165</v>
      </c>
      <c r="K226" s="98">
        <v>2277</v>
      </c>
      <c r="L226" s="99">
        <f t="shared" si="172"/>
        <v>112</v>
      </c>
      <c r="M226" s="137">
        <f t="shared" si="173"/>
        <v>5.1732101616628175E-2</v>
      </c>
      <c r="N226" s="100">
        <f t="shared" si="174"/>
        <v>9.7349397590361444E-2</v>
      </c>
      <c r="O226" s="100">
        <f t="shared" si="175"/>
        <v>-6.3348416289592757E-2</v>
      </c>
      <c r="P226" s="85"/>
    </row>
    <row r="227" spans="1:16" x14ac:dyDescent="0.2">
      <c r="A227" s="8" t="s">
        <v>11</v>
      </c>
      <c r="B227" s="6">
        <v>382</v>
      </c>
      <c r="C227" s="6">
        <v>365</v>
      </c>
      <c r="D227" s="6">
        <v>352</v>
      </c>
      <c r="E227" s="6">
        <v>308</v>
      </c>
      <c r="F227" s="40">
        <v>305</v>
      </c>
      <c r="G227" s="40">
        <v>293</v>
      </c>
      <c r="H227" s="40">
        <v>315</v>
      </c>
      <c r="I227" s="40">
        <v>345</v>
      </c>
      <c r="J227" s="40">
        <v>318</v>
      </c>
      <c r="K227" s="40">
        <v>289</v>
      </c>
      <c r="L227" s="28">
        <f t="shared" si="172"/>
        <v>-29</v>
      </c>
      <c r="M227" s="128">
        <f t="shared" si="173"/>
        <v>-9.1194968553459113E-2</v>
      </c>
      <c r="N227" s="12">
        <f t="shared" si="174"/>
        <v>-1.3651877133105802E-2</v>
      </c>
      <c r="O227" s="12">
        <f t="shared" si="175"/>
        <v>-0.24345549738219896</v>
      </c>
    </row>
    <row r="228" spans="1:16" x14ac:dyDescent="0.2">
      <c r="A228" s="97" t="s">
        <v>12</v>
      </c>
      <c r="B228" s="109">
        <v>835</v>
      </c>
      <c r="C228" s="109">
        <v>844</v>
      </c>
      <c r="D228" s="109">
        <v>783</v>
      </c>
      <c r="E228" s="109">
        <v>736</v>
      </c>
      <c r="F228" s="98">
        <v>734</v>
      </c>
      <c r="G228" s="98">
        <v>700</v>
      </c>
      <c r="H228" s="98">
        <v>694</v>
      </c>
      <c r="I228" s="98">
        <v>714</v>
      </c>
      <c r="J228" s="98">
        <v>712</v>
      </c>
      <c r="K228" s="98">
        <v>673</v>
      </c>
      <c r="L228" s="99">
        <f t="shared" si="172"/>
        <v>-39</v>
      </c>
      <c r="M228" s="137">
        <f t="shared" si="173"/>
        <v>-5.4775280898876406E-2</v>
      </c>
      <c r="N228" s="100">
        <f t="shared" si="174"/>
        <v>-3.8571428571428569E-2</v>
      </c>
      <c r="O228" s="100">
        <f t="shared" si="175"/>
        <v>-0.19401197604790418</v>
      </c>
      <c r="P228" s="85"/>
    </row>
    <row r="229" spans="1:16" x14ac:dyDescent="0.2">
      <c r="A229" s="8" t="s">
        <v>13</v>
      </c>
      <c r="B229" s="6">
        <v>2085</v>
      </c>
      <c r="C229" s="6">
        <v>2052</v>
      </c>
      <c r="D229" s="6">
        <v>2061</v>
      </c>
      <c r="E229" s="6">
        <v>2054</v>
      </c>
      <c r="F229" s="40">
        <v>1919</v>
      </c>
      <c r="G229" s="40">
        <v>1880</v>
      </c>
      <c r="H229" s="40">
        <v>1825</v>
      </c>
      <c r="I229" s="40">
        <v>1748</v>
      </c>
      <c r="J229" s="40">
        <v>1795</v>
      </c>
      <c r="K229" s="40">
        <v>1716</v>
      </c>
      <c r="L229" s="28">
        <f t="shared" si="172"/>
        <v>-79</v>
      </c>
      <c r="M229" s="128">
        <f t="shared" si="173"/>
        <v>-4.4011142061281337E-2</v>
      </c>
      <c r="N229" s="12">
        <f t="shared" si="174"/>
        <v>-8.723404255319149E-2</v>
      </c>
      <c r="O229" s="12">
        <f t="shared" si="175"/>
        <v>-0.17697841726618704</v>
      </c>
    </row>
    <row r="230" spans="1:16" x14ac:dyDescent="0.2">
      <c r="A230" s="97" t="s">
        <v>14</v>
      </c>
      <c r="B230" s="109">
        <v>2005</v>
      </c>
      <c r="C230" s="109">
        <v>2180</v>
      </c>
      <c r="D230" s="109">
        <v>2275</v>
      </c>
      <c r="E230" s="109">
        <v>1922</v>
      </c>
      <c r="F230" s="98">
        <v>2529</v>
      </c>
      <c r="G230" s="98">
        <v>2582</v>
      </c>
      <c r="H230" s="98">
        <v>3321</v>
      </c>
      <c r="I230" s="98">
        <v>3714</v>
      </c>
      <c r="J230" s="98">
        <v>4320</v>
      </c>
      <c r="K230" s="98">
        <v>4615</v>
      </c>
      <c r="L230" s="99">
        <f t="shared" si="172"/>
        <v>295</v>
      </c>
      <c r="M230" s="137">
        <f t="shared" si="173"/>
        <v>6.8287037037037035E-2</v>
      </c>
      <c r="N230" s="100">
        <f t="shared" si="174"/>
        <v>0.78737412858249423</v>
      </c>
      <c r="O230" s="100">
        <f t="shared" si="175"/>
        <v>1.3017456359102244</v>
      </c>
      <c r="P230" s="85"/>
    </row>
    <row r="231" spans="1:16" x14ac:dyDescent="0.2">
      <c r="A231" s="8" t="s">
        <v>103</v>
      </c>
      <c r="B231" s="34">
        <v>16</v>
      </c>
      <c r="C231" s="34">
        <v>24</v>
      </c>
      <c r="D231" s="34">
        <v>20</v>
      </c>
      <c r="E231" s="34">
        <v>16</v>
      </c>
      <c r="F231" s="34">
        <v>20</v>
      </c>
      <c r="G231" s="34">
        <v>17</v>
      </c>
      <c r="H231" s="34">
        <v>21</v>
      </c>
      <c r="I231" s="40">
        <v>22</v>
      </c>
      <c r="J231" s="40">
        <v>23</v>
      </c>
      <c r="K231" s="40">
        <v>16</v>
      </c>
      <c r="L231" s="28">
        <f t="shared" si="172"/>
        <v>-7</v>
      </c>
      <c r="M231" s="128">
        <f t="shared" si="173"/>
        <v>-0.30434782608695654</v>
      </c>
      <c r="N231" s="12">
        <f t="shared" si="174"/>
        <v>-5.8823529411764705E-2</v>
      </c>
      <c r="O231" s="12">
        <f t="shared" si="175"/>
        <v>0</v>
      </c>
    </row>
    <row r="232" spans="1:16" x14ac:dyDescent="0.2">
      <c r="A232" s="97" t="s">
        <v>44</v>
      </c>
      <c r="B232" s="109">
        <v>9</v>
      </c>
      <c r="C232" s="109">
        <v>14</v>
      </c>
      <c r="D232" s="109">
        <v>17</v>
      </c>
      <c r="E232" s="109">
        <v>17</v>
      </c>
      <c r="F232" s="98">
        <v>12</v>
      </c>
      <c r="G232" s="98">
        <v>5</v>
      </c>
      <c r="H232" s="98">
        <v>7</v>
      </c>
      <c r="I232" s="98">
        <v>6</v>
      </c>
      <c r="J232" s="98">
        <v>4</v>
      </c>
      <c r="K232" s="98">
        <v>7</v>
      </c>
      <c r="L232" s="99">
        <f t="shared" si="172"/>
        <v>3</v>
      </c>
      <c r="M232" s="137">
        <f t="shared" si="173"/>
        <v>0.75</v>
      </c>
      <c r="N232" s="100">
        <f t="shared" si="174"/>
        <v>0.4</v>
      </c>
      <c r="O232" s="100">
        <f t="shared" si="175"/>
        <v>-0.22222222222222221</v>
      </c>
      <c r="P232" s="85"/>
    </row>
    <row r="233" spans="1:16" ht="10.5" x14ac:dyDescent="0.25">
      <c r="B233" s="9">
        <f>SUM(B234:B244)</f>
        <v>0.99999999999999989</v>
      </c>
      <c r="C233" s="9">
        <f t="shared" ref="C233:J233" si="176">SUM(C234:C244)</f>
        <v>0.99999999999999989</v>
      </c>
      <c r="D233" s="9">
        <f t="shared" si="176"/>
        <v>0.99999999999999989</v>
      </c>
      <c r="E233" s="9">
        <f t="shared" si="176"/>
        <v>0.99999999999999989</v>
      </c>
      <c r="F233" s="9">
        <f t="shared" si="176"/>
        <v>1</v>
      </c>
      <c r="G233" s="9">
        <f t="shared" si="176"/>
        <v>1</v>
      </c>
      <c r="H233" s="9">
        <f t="shared" si="176"/>
        <v>1</v>
      </c>
      <c r="I233" s="9">
        <f t="shared" si="176"/>
        <v>1.0000000000000002</v>
      </c>
      <c r="J233" s="9">
        <f t="shared" si="176"/>
        <v>1</v>
      </c>
      <c r="K233" s="9">
        <f t="shared" ref="K233" si="177">SUM(K234:K244)</f>
        <v>0.99999999999999989</v>
      </c>
      <c r="L233" s="20" t="s">
        <v>46</v>
      </c>
      <c r="M233" s="130"/>
      <c r="N233" s="11"/>
      <c r="O233" s="11"/>
    </row>
    <row r="234" spans="1:16" x14ac:dyDescent="0.2">
      <c r="A234" s="97" t="s">
        <v>7</v>
      </c>
      <c r="B234" s="110">
        <f>B222/B$221</f>
        <v>0.15058683111199522</v>
      </c>
      <c r="C234" s="110">
        <f t="shared" ref="C234:J234" si="178">C222/C$221</f>
        <v>0.1486315255955398</v>
      </c>
      <c r="D234" s="110">
        <f t="shared" si="178"/>
        <v>0.13968115581018806</v>
      </c>
      <c r="E234" s="110">
        <f t="shared" si="178"/>
        <v>0.13852090032154341</v>
      </c>
      <c r="F234" s="110">
        <f t="shared" si="178"/>
        <v>0.1338758774927005</v>
      </c>
      <c r="G234" s="110">
        <f t="shared" si="178"/>
        <v>0.13456651498138408</v>
      </c>
      <c r="H234" s="110">
        <f t="shared" si="178"/>
        <v>0.13631183040802369</v>
      </c>
      <c r="I234" s="110">
        <f t="shared" si="178"/>
        <v>0.14502824858757063</v>
      </c>
      <c r="J234" s="110">
        <f t="shared" si="178"/>
        <v>0.13668869866724456</v>
      </c>
      <c r="K234" s="110">
        <f t="shared" ref="K234" si="179">K222/K$221</f>
        <v>0.13242237404876964</v>
      </c>
      <c r="L234" s="111"/>
      <c r="M234" s="137">
        <f t="shared" ref="M234:M244" si="180">IFERROR((K234-J234),"n/a")</f>
        <v>-4.2663246184749259E-3</v>
      </c>
      <c r="N234" s="100">
        <f t="shared" ref="N234:N244" si="181">IFERROR((K234-G234),"n/a")</f>
        <v>-2.1441409326144467E-3</v>
      </c>
      <c r="O234" s="100">
        <f t="shared" ref="O234:O244" si="182">IFERROR((K234-B234),"n/a")</f>
        <v>-1.8164457063225586E-2</v>
      </c>
      <c r="P234" s="85"/>
    </row>
    <row r="235" spans="1:16" x14ac:dyDescent="0.2">
      <c r="A235" s="8" t="s">
        <v>266</v>
      </c>
      <c r="B235" s="10">
        <f t="shared" ref="B235:J244" si="183">B223/B$221</f>
        <v>0.10211524434719182</v>
      </c>
      <c r="C235" s="10">
        <f t="shared" si="183"/>
        <v>0.11087176887987836</v>
      </c>
      <c r="D235" s="10">
        <f t="shared" si="183"/>
        <v>0.13096275999501805</v>
      </c>
      <c r="E235" s="10">
        <f t="shared" si="183"/>
        <v>0.1565273311897106</v>
      </c>
      <c r="F235" s="10">
        <f t="shared" si="183"/>
        <v>0.14443685158725228</v>
      </c>
      <c r="G235" s="10">
        <f t="shared" si="183"/>
        <v>0.13740322675964778</v>
      </c>
      <c r="H235" s="10">
        <f t="shared" si="183"/>
        <v>0.13636881695919764</v>
      </c>
      <c r="I235" s="10">
        <f t="shared" si="183"/>
        <v>0.13661016949152543</v>
      </c>
      <c r="J235" s="10">
        <f t="shared" si="183"/>
        <v>0.14627803662368621</v>
      </c>
      <c r="K235" s="10">
        <f t="shared" ref="K235" si="184">K223/K$221</f>
        <v>0.13158917958118091</v>
      </c>
      <c r="L235" s="25"/>
      <c r="M235" s="128">
        <f t="shared" si="180"/>
        <v>-1.4688857042505304E-2</v>
      </c>
      <c r="N235" s="12">
        <f t="shared" si="181"/>
        <v>-5.814047178466869E-3</v>
      </c>
      <c r="O235" s="12">
        <f t="shared" si="182"/>
        <v>2.9473935233989085E-2</v>
      </c>
    </row>
    <row r="236" spans="1:16" x14ac:dyDescent="0.2">
      <c r="A236" s="97" t="s">
        <v>8</v>
      </c>
      <c r="B236" s="110">
        <f t="shared" si="183"/>
        <v>0.18891320204230488</v>
      </c>
      <c r="C236" s="110">
        <f t="shared" si="183"/>
        <v>0.17885200202736948</v>
      </c>
      <c r="D236" s="110">
        <f t="shared" si="183"/>
        <v>0.1857018308631212</v>
      </c>
      <c r="E236" s="110">
        <f t="shared" si="183"/>
        <v>0.17414790996784565</v>
      </c>
      <c r="F236" s="110">
        <f t="shared" si="183"/>
        <v>0.18537615704789712</v>
      </c>
      <c r="G236" s="110">
        <f t="shared" si="183"/>
        <v>0.2221499911352757</v>
      </c>
      <c r="H236" s="110">
        <f t="shared" si="183"/>
        <v>0.19426715295190336</v>
      </c>
      <c r="I236" s="110">
        <f t="shared" si="183"/>
        <v>0.16186440677966102</v>
      </c>
      <c r="J236" s="110">
        <f t="shared" si="183"/>
        <v>0.15185827283562683</v>
      </c>
      <c r="K236" s="110">
        <f t="shared" ref="K236" si="185">K224/K$221</f>
        <v>0.14725323557184913</v>
      </c>
      <c r="L236" s="111"/>
      <c r="M236" s="137">
        <f t="shared" si="180"/>
        <v>-4.6050372637777004E-3</v>
      </c>
      <c r="N236" s="100">
        <f t="shared" si="181"/>
        <v>-7.4896755563426565E-2</v>
      </c>
      <c r="O236" s="100">
        <f t="shared" si="182"/>
        <v>-4.165996647045575E-2</v>
      </c>
      <c r="P236" s="85"/>
    </row>
    <row r="237" spans="1:16" x14ac:dyDescent="0.2">
      <c r="A237" s="8" t="s">
        <v>9</v>
      </c>
      <c r="B237" s="10">
        <f t="shared" si="183"/>
        <v>4.3631058948345604E-2</v>
      </c>
      <c r="C237" s="10">
        <f t="shared" si="183"/>
        <v>5.055752660922453E-2</v>
      </c>
      <c r="D237" s="10">
        <f t="shared" si="183"/>
        <v>5.5673184705442767E-2</v>
      </c>
      <c r="E237" s="10">
        <f t="shared" si="183"/>
        <v>6.0385852090032152E-2</v>
      </c>
      <c r="F237" s="10">
        <f t="shared" si="183"/>
        <v>5.8023234143008015E-2</v>
      </c>
      <c r="G237" s="10">
        <f t="shared" si="183"/>
        <v>5.9570947343537614E-2</v>
      </c>
      <c r="H237" s="10">
        <f t="shared" si="183"/>
        <v>6.1089582858445408E-2</v>
      </c>
      <c r="I237" s="10">
        <f t="shared" si="183"/>
        <v>6.3446327683615814E-2</v>
      </c>
      <c r="J237" s="10">
        <f t="shared" si="183"/>
        <v>5.9323870408494961E-2</v>
      </c>
      <c r="K237" s="10">
        <f t="shared" ref="K237" si="186">K225/K$221</f>
        <v>5.5879575626284511E-2</v>
      </c>
      <c r="L237" s="25"/>
      <c r="M237" s="128">
        <f t="shared" si="180"/>
        <v>-3.4442947822104497E-3</v>
      </c>
      <c r="N237" s="12">
        <f t="shared" si="181"/>
        <v>-3.691371717253103E-3</v>
      </c>
      <c r="O237" s="12">
        <f t="shared" si="182"/>
        <v>1.2248516677938907E-2</v>
      </c>
    </row>
    <row r="238" spans="1:16" x14ac:dyDescent="0.2">
      <c r="A238" s="97" t="s">
        <v>10</v>
      </c>
      <c r="B238" s="110">
        <f t="shared" si="183"/>
        <v>0.16119620714806709</v>
      </c>
      <c r="C238" s="110">
        <f t="shared" si="183"/>
        <v>0.16396350734921439</v>
      </c>
      <c r="D238" s="110">
        <f t="shared" si="183"/>
        <v>0.14497446755511273</v>
      </c>
      <c r="E238" s="110">
        <f t="shared" si="183"/>
        <v>0.14546623794212218</v>
      </c>
      <c r="F238" s="110">
        <f t="shared" si="183"/>
        <v>0.13542896191836989</v>
      </c>
      <c r="G238" s="110">
        <f t="shared" si="183"/>
        <v>0.12262868624785769</v>
      </c>
      <c r="H238" s="110">
        <f t="shared" si="183"/>
        <v>0.11961477091406428</v>
      </c>
      <c r="I238" s="110">
        <f t="shared" si="183"/>
        <v>0.12305084745762712</v>
      </c>
      <c r="J238" s="110">
        <f t="shared" si="183"/>
        <v>0.1172933145519558</v>
      </c>
      <c r="K238" s="110">
        <f t="shared" ref="K238" si="187">K226/K$221</f>
        <v>0.12647892017997001</v>
      </c>
      <c r="L238" s="111"/>
      <c r="M238" s="137">
        <f t="shared" si="180"/>
        <v>9.1856056280142095E-3</v>
      </c>
      <c r="N238" s="100">
        <f t="shared" si="181"/>
        <v>3.8502339321123125E-3</v>
      </c>
      <c r="O238" s="100">
        <f t="shared" si="182"/>
        <v>-3.4717286968097089E-2</v>
      </c>
      <c r="P238" s="85"/>
    </row>
    <row r="239" spans="1:16" x14ac:dyDescent="0.2">
      <c r="A239" s="8" t="s">
        <v>11</v>
      </c>
      <c r="B239" s="10">
        <f t="shared" si="183"/>
        <v>2.5329885286121609E-2</v>
      </c>
      <c r="C239" s="10">
        <f t="shared" si="183"/>
        <v>2.3124683223517486E-2</v>
      </c>
      <c r="D239" s="10">
        <f t="shared" si="183"/>
        <v>2.1920538049570306E-2</v>
      </c>
      <c r="E239" s="10">
        <f t="shared" si="183"/>
        <v>1.9807073954983923E-2</v>
      </c>
      <c r="F239" s="10">
        <f t="shared" si="183"/>
        <v>1.8947629993166428E-2</v>
      </c>
      <c r="G239" s="10">
        <f t="shared" si="183"/>
        <v>1.7315761479817976E-2</v>
      </c>
      <c r="H239" s="10">
        <f t="shared" si="183"/>
        <v>1.7950763619785731E-2</v>
      </c>
      <c r="I239" s="10">
        <f t="shared" si="183"/>
        <v>1.9491525423728815E-2</v>
      </c>
      <c r="J239" s="10">
        <f t="shared" si="183"/>
        <v>1.7228302091234153E-2</v>
      </c>
      <c r="K239" s="10">
        <f t="shared" ref="K239" si="188">K227/K$221</f>
        <v>1.6052880075542966E-2</v>
      </c>
      <c r="L239" s="25"/>
      <c r="M239" s="128">
        <f t="shared" si="180"/>
        <v>-1.1754220156911868E-3</v>
      </c>
      <c r="N239" s="12">
        <f t="shared" si="181"/>
        <v>-1.2628814042750097E-3</v>
      </c>
      <c r="O239" s="12">
        <f t="shared" si="182"/>
        <v>-9.2770052105786427E-3</v>
      </c>
    </row>
    <row r="240" spans="1:16" x14ac:dyDescent="0.2">
      <c r="A240" s="97" t="s">
        <v>12</v>
      </c>
      <c r="B240" s="110">
        <f t="shared" si="183"/>
        <v>5.5367681188250119E-2</v>
      </c>
      <c r="C240" s="110">
        <f t="shared" si="183"/>
        <v>5.347187024835276E-2</v>
      </c>
      <c r="D240" s="110">
        <f t="shared" si="183"/>
        <v>4.8760742309129405E-2</v>
      </c>
      <c r="E240" s="110">
        <f t="shared" si="183"/>
        <v>4.7331189710610934E-2</v>
      </c>
      <c r="F240" s="110">
        <f t="shared" si="183"/>
        <v>4.5598558737652978E-2</v>
      </c>
      <c r="G240" s="110">
        <f t="shared" si="183"/>
        <v>4.1368713433012232E-2</v>
      </c>
      <c r="H240" s="110">
        <f t="shared" si="183"/>
        <v>3.9548666514702527E-2</v>
      </c>
      <c r="I240" s="110">
        <f t="shared" si="183"/>
        <v>4.033898305084746E-2</v>
      </c>
      <c r="J240" s="110">
        <f t="shared" si="183"/>
        <v>3.8574060028172069E-2</v>
      </c>
      <c r="K240" s="110">
        <f t="shared" ref="K240" si="189">K228/K$221</f>
        <v>3.7382658445814586E-2</v>
      </c>
      <c r="L240" s="111"/>
      <c r="M240" s="137">
        <f t="shared" si="180"/>
        <v>-1.1914015823574833E-3</v>
      </c>
      <c r="N240" s="100">
        <f t="shared" si="181"/>
        <v>-3.9860549871976458E-3</v>
      </c>
      <c r="O240" s="100">
        <f t="shared" si="182"/>
        <v>-1.7985022742435533E-2</v>
      </c>
      <c r="P240" s="85"/>
    </row>
    <row r="241" spans="1:16" x14ac:dyDescent="0.2">
      <c r="A241" s="8" t="s">
        <v>13</v>
      </c>
      <c r="B241" s="10">
        <f t="shared" si="183"/>
        <v>0.13825343147006167</v>
      </c>
      <c r="C241" s="10">
        <f t="shared" si="183"/>
        <v>0.13000506842372023</v>
      </c>
      <c r="D241" s="10">
        <f t="shared" si="183"/>
        <v>0.12834724125046706</v>
      </c>
      <c r="E241" s="10">
        <f t="shared" si="183"/>
        <v>0.13209003215434084</v>
      </c>
      <c r="F241" s="10">
        <f t="shared" si="183"/>
        <v>0.11921476051438157</v>
      </c>
      <c r="G241" s="10">
        <f t="shared" si="183"/>
        <v>0.11110454464866143</v>
      </c>
      <c r="H241" s="10">
        <f t="shared" si="183"/>
        <v>0.10400045589240939</v>
      </c>
      <c r="I241" s="10">
        <f t="shared" si="183"/>
        <v>9.8757062146892657E-2</v>
      </c>
      <c r="J241" s="10">
        <f t="shared" si="183"/>
        <v>9.724780582945064E-2</v>
      </c>
      <c r="K241" s="10">
        <f t="shared" ref="K241" si="190">K229/K$221</f>
        <v>9.5317447092151314E-2</v>
      </c>
      <c r="L241" s="25"/>
      <c r="M241" s="128">
        <f t="shared" si="180"/>
        <v>-1.9303587372993258E-3</v>
      </c>
      <c r="N241" s="12">
        <f t="shared" si="181"/>
        <v>-1.5787097556510116E-2</v>
      </c>
      <c r="O241" s="12">
        <f t="shared" si="182"/>
        <v>-4.2935984377910352E-2</v>
      </c>
    </row>
    <row r="242" spans="1:16" x14ac:dyDescent="0.2">
      <c r="A242" s="97" t="s">
        <v>94</v>
      </c>
      <c r="B242" s="110">
        <f t="shared" si="183"/>
        <v>0.13294874345202573</v>
      </c>
      <c r="C242" s="110">
        <f t="shared" si="183"/>
        <v>0.13811454637607704</v>
      </c>
      <c r="D242" s="110">
        <f t="shared" si="183"/>
        <v>0.14167393199651265</v>
      </c>
      <c r="E242" s="110">
        <f t="shared" si="183"/>
        <v>0.12360128617363345</v>
      </c>
      <c r="F242" s="110">
        <f t="shared" si="183"/>
        <v>0.15711002050071443</v>
      </c>
      <c r="G242" s="110">
        <f t="shared" si="183"/>
        <v>0.15259145440576799</v>
      </c>
      <c r="H242" s="110">
        <f t="shared" si="183"/>
        <v>0.18925233644859812</v>
      </c>
      <c r="I242" s="110">
        <f t="shared" si="183"/>
        <v>0.20983050847457627</v>
      </c>
      <c r="J242" s="110">
        <f t="shared" si="183"/>
        <v>0.23404485859789792</v>
      </c>
      <c r="K242" s="110">
        <f t="shared" ref="K242" si="191">K230/K$221</f>
        <v>0.25634616452813419</v>
      </c>
      <c r="L242" s="111"/>
      <c r="M242" s="137">
        <f t="shared" si="180"/>
        <v>2.230130593023627E-2</v>
      </c>
      <c r="N242" s="100">
        <f t="shared" si="181"/>
        <v>0.1037547101223662</v>
      </c>
      <c r="O242" s="100">
        <f t="shared" si="182"/>
        <v>0.12339742107610846</v>
      </c>
      <c r="P242" s="85"/>
    </row>
    <row r="243" spans="1:16" x14ac:dyDescent="0.2">
      <c r="A243" s="8" t="s">
        <v>103</v>
      </c>
      <c r="B243" s="10">
        <f>B231/B$221</f>
        <v>1.0609376036071877E-3</v>
      </c>
      <c r="C243" s="10">
        <f t="shared" si="183"/>
        <v>1.5205271160669033E-3</v>
      </c>
      <c r="D243" s="10">
        <f t="shared" si="183"/>
        <v>1.2454851164528584E-3</v>
      </c>
      <c r="E243" s="10">
        <f t="shared" si="183"/>
        <v>1.0289389067524115E-3</v>
      </c>
      <c r="F243" s="10">
        <f t="shared" si="183"/>
        <v>1.2424675405355034E-3</v>
      </c>
      <c r="G243" s="10">
        <f t="shared" si="183"/>
        <v>1.0046687548017257E-3</v>
      </c>
      <c r="H243" s="10">
        <f t="shared" si="183"/>
        <v>1.196717574652382E-3</v>
      </c>
      <c r="I243" s="10">
        <f t="shared" si="183"/>
        <v>1.2429378531073447E-3</v>
      </c>
      <c r="J243" s="10">
        <f t="shared" si="183"/>
        <v>1.2460721638314011E-3</v>
      </c>
      <c r="K243" s="10">
        <f t="shared" ref="K243" si="192">K231/K$221</f>
        <v>8.8874076542798418E-4</v>
      </c>
      <c r="L243" s="25"/>
      <c r="M243" s="128">
        <f t="shared" si="180"/>
        <v>-3.5733139840341693E-4</v>
      </c>
      <c r="N243" s="12">
        <f t="shared" si="181"/>
        <v>-1.1592798937374151E-4</v>
      </c>
      <c r="O243" s="12">
        <f t="shared" si="182"/>
        <v>-1.7219683817920356E-4</v>
      </c>
    </row>
    <row r="244" spans="1:16" x14ac:dyDescent="0.2">
      <c r="A244" s="97" t="s">
        <v>44</v>
      </c>
      <c r="B244" s="110">
        <f t="shared" si="183"/>
        <v>5.9677740202904314E-4</v>
      </c>
      <c r="C244" s="110">
        <f t="shared" si="183"/>
        <v>8.8697415103902689E-4</v>
      </c>
      <c r="D244" s="110">
        <f t="shared" si="183"/>
        <v>1.0586623489849296E-3</v>
      </c>
      <c r="E244" s="110">
        <f t="shared" si="183"/>
        <v>1.0932475884244373E-3</v>
      </c>
      <c r="F244" s="110">
        <f t="shared" si="183"/>
        <v>7.4548052432130206E-4</v>
      </c>
      <c r="G244" s="110">
        <f t="shared" si="183"/>
        <v>2.9549081023580166E-4</v>
      </c>
      <c r="H244" s="110">
        <f t="shared" si="183"/>
        <v>3.9890585821746066E-4</v>
      </c>
      <c r="I244" s="110">
        <f t="shared" si="183"/>
        <v>3.3898305084745765E-4</v>
      </c>
      <c r="J244" s="110">
        <f t="shared" si="183"/>
        <v>2.1670820240546104E-4</v>
      </c>
      <c r="K244" s="110">
        <f t="shared" ref="K244" si="193">K232/K$221</f>
        <v>3.888240848747431E-4</v>
      </c>
      <c r="L244" s="111"/>
      <c r="M244" s="137">
        <f t="shared" si="180"/>
        <v>1.7211588246928206E-4</v>
      </c>
      <c r="N244" s="100">
        <f t="shared" si="181"/>
        <v>9.333327463894144E-5</v>
      </c>
      <c r="O244" s="100">
        <f t="shared" si="182"/>
        <v>-2.0795331715430003E-4</v>
      </c>
      <c r="P244" s="85"/>
    </row>
    <row r="245" spans="1:16" x14ac:dyDescent="0.2">
      <c r="A245" s="15" t="s">
        <v>207</v>
      </c>
    </row>
    <row r="246" spans="1:16" x14ac:dyDescent="0.2">
      <c r="A246" s="15" t="s">
        <v>95</v>
      </c>
    </row>
    <row r="247" spans="1:16" x14ac:dyDescent="0.2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2"/>
      <c r="N247" s="12"/>
      <c r="O247" s="12"/>
    </row>
    <row r="248" spans="1:16" ht="18" x14ac:dyDescent="0.4">
      <c r="A248" s="1" t="s">
        <v>263</v>
      </c>
    </row>
    <row r="249" spans="1:16" x14ac:dyDescent="0.2">
      <c r="A249" t="s">
        <v>135</v>
      </c>
    </row>
    <row r="250" spans="1:16" ht="10.5" x14ac:dyDescent="0.25">
      <c r="B250" s="114" t="str">
        <f>B$2</f>
        <v>Year of Fall Census</v>
      </c>
      <c r="C250" s="3"/>
      <c r="D250" s="3"/>
      <c r="E250" s="3"/>
      <c r="F250" s="3"/>
      <c r="G250" s="3"/>
      <c r="H250" s="3"/>
      <c r="I250" s="3"/>
      <c r="J250" s="3"/>
      <c r="K250" s="3"/>
      <c r="L250" s="22" t="str">
        <f>L$2</f>
        <v>diff</v>
      </c>
      <c r="M250" s="117" t="str">
        <f>M$2</f>
        <v>% chg</v>
      </c>
      <c r="N250" s="123" t="str">
        <f>N$2</f>
        <v>pct chg 5/10 year</v>
      </c>
      <c r="O250" s="115"/>
      <c r="P250" s="116" t="str">
        <f>P$2</f>
        <v>10yr</v>
      </c>
    </row>
    <row r="251" spans="1:16" ht="10.5" x14ac:dyDescent="0.25">
      <c r="A251" s="4" t="s">
        <v>0</v>
      </c>
      <c r="B251" s="113">
        <f>B$3</f>
        <v>2017</v>
      </c>
      <c r="C251" s="113">
        <f t="shared" ref="C251:K251" si="194">C$3</f>
        <v>2018</v>
      </c>
      <c r="D251" s="113">
        <f t="shared" si="194"/>
        <v>2019</v>
      </c>
      <c r="E251" s="113" t="str">
        <f t="shared" si="194"/>
        <v>2020^</v>
      </c>
      <c r="F251" s="113">
        <f t="shared" si="194"/>
        <v>2021</v>
      </c>
      <c r="G251" s="113">
        <f t="shared" si="194"/>
        <v>2022</v>
      </c>
      <c r="H251" s="113">
        <f t="shared" si="194"/>
        <v>2023</v>
      </c>
      <c r="I251" s="113">
        <f t="shared" si="194"/>
        <v>2024</v>
      </c>
      <c r="J251" s="113">
        <f t="shared" si="194"/>
        <v>2025</v>
      </c>
      <c r="K251" s="113">
        <f t="shared" si="194"/>
        <v>2026</v>
      </c>
      <c r="L251" s="23" t="str">
        <f>L$3</f>
        <v>2025 to 2026</v>
      </c>
      <c r="M251" s="125"/>
      <c r="N251" s="24" t="str">
        <f>N$3</f>
        <v>2022-26</v>
      </c>
      <c r="O251" s="24" t="str">
        <f>O$3</f>
        <v>2017-26</v>
      </c>
      <c r="P251" s="113" t="str">
        <f>P$3</f>
        <v>trend</v>
      </c>
    </row>
    <row r="252" spans="1:16" x14ac:dyDescent="0.2">
      <c r="A252" s="8" t="s">
        <v>162</v>
      </c>
      <c r="B252" s="6">
        <v>161516</v>
      </c>
      <c r="C252" s="6">
        <v>164212.5</v>
      </c>
      <c r="D252" s="6">
        <v>165903.5</v>
      </c>
      <c r="E252" s="6">
        <v>160197.75</v>
      </c>
      <c r="F252" s="40">
        <v>162955.25</v>
      </c>
      <c r="G252" s="40">
        <v>168526</v>
      </c>
      <c r="H252" s="40">
        <v>168615</v>
      </c>
      <c r="I252" s="40">
        <v>166734.5</v>
      </c>
      <c r="J252" s="40">
        <v>170520.5</v>
      </c>
      <c r="K252" s="40">
        <v>167899.25</v>
      </c>
      <c r="L252" s="28">
        <f t="shared" ref="L252:L263" si="195">K252-J252</f>
        <v>-2621.25</v>
      </c>
      <c r="M252" s="128">
        <f t="shared" ref="M252:M263" si="196">IFERROR((K252-J252)/J252,"n/a")</f>
        <v>-1.5372052040663732E-2</v>
      </c>
      <c r="N252" s="12">
        <f t="shared" ref="N252:N263" si="197">IFERROR((K252-G252)/G252,"n/a")</f>
        <v>-3.7190107164473138E-3</v>
      </c>
      <c r="O252" s="12">
        <f t="shared" ref="O252:O263" si="198">IFERROR((K252-B252)/B252,"n/a")</f>
        <v>3.9520852423289336E-2</v>
      </c>
    </row>
    <row r="253" spans="1:16" x14ac:dyDescent="0.2">
      <c r="A253" s="97" t="s">
        <v>7</v>
      </c>
      <c r="B253" s="109">
        <v>26007.5</v>
      </c>
      <c r="C253" s="109">
        <v>26737</v>
      </c>
      <c r="D253" s="109">
        <v>25361</v>
      </c>
      <c r="E253" s="109">
        <v>24001.5</v>
      </c>
      <c r="F253" s="98">
        <v>24425.5</v>
      </c>
      <c r="G253" s="98">
        <v>25124</v>
      </c>
      <c r="H253" s="98">
        <v>26834</v>
      </c>
      <c r="I253" s="98">
        <v>28946.5</v>
      </c>
      <c r="J253" s="98">
        <v>29252</v>
      </c>
      <c r="K253" s="98">
        <v>28120</v>
      </c>
      <c r="L253" s="99">
        <f t="shared" si="195"/>
        <v>-1132</v>
      </c>
      <c r="M253" s="137">
        <f t="shared" si="196"/>
        <v>-3.8698208669492681E-2</v>
      </c>
      <c r="N253" s="100">
        <f t="shared" si="197"/>
        <v>0.11924852730456934</v>
      </c>
      <c r="O253" s="100">
        <f t="shared" si="198"/>
        <v>8.1226569258867634E-2</v>
      </c>
      <c r="P253" s="85"/>
    </row>
    <row r="254" spans="1:16" x14ac:dyDescent="0.2">
      <c r="A254" s="8" t="s">
        <v>266</v>
      </c>
      <c r="B254" s="6">
        <v>15831</v>
      </c>
      <c r="C254" s="6">
        <v>18612.5</v>
      </c>
      <c r="D254" s="6">
        <v>21738</v>
      </c>
      <c r="E254" s="6">
        <v>22842.5</v>
      </c>
      <c r="F254" s="40">
        <v>21856.5</v>
      </c>
      <c r="G254" s="40">
        <v>20965.5</v>
      </c>
      <c r="H254" s="40">
        <v>21912</v>
      </c>
      <c r="I254" s="40">
        <v>21298</v>
      </c>
      <c r="J254" s="40">
        <v>23077</v>
      </c>
      <c r="K254" s="40">
        <v>21169.5</v>
      </c>
      <c r="L254" s="28">
        <f t="shared" si="195"/>
        <v>-1907.5</v>
      </c>
      <c r="M254" s="128">
        <f t="shared" si="196"/>
        <v>-8.2658057806473978E-2</v>
      </c>
      <c r="N254" s="12">
        <f t="shared" si="197"/>
        <v>9.7302711597624676E-3</v>
      </c>
      <c r="O254" s="12">
        <f t="shared" si="198"/>
        <v>0.33721811635398902</v>
      </c>
    </row>
    <row r="255" spans="1:16" x14ac:dyDescent="0.2">
      <c r="A255" s="97" t="s">
        <v>8</v>
      </c>
      <c r="B255" s="109">
        <v>33285</v>
      </c>
      <c r="C255" s="109">
        <v>33040.5</v>
      </c>
      <c r="D255" s="109">
        <v>34098.75</v>
      </c>
      <c r="E255" s="109">
        <v>31486.25</v>
      </c>
      <c r="F255" s="98">
        <v>34507.75</v>
      </c>
      <c r="G255" s="98">
        <v>41825</v>
      </c>
      <c r="H255" s="98">
        <v>38002.5</v>
      </c>
      <c r="I255" s="98">
        <v>33405.5</v>
      </c>
      <c r="J255" s="98">
        <v>33234.5</v>
      </c>
      <c r="K255" s="98">
        <v>31864.25</v>
      </c>
      <c r="L255" s="99">
        <f t="shared" si="195"/>
        <v>-1370.25</v>
      </c>
      <c r="M255" s="137">
        <f t="shared" si="196"/>
        <v>-4.1229746197475513E-2</v>
      </c>
      <c r="N255" s="100">
        <f t="shared" si="197"/>
        <v>-0.23815301852958756</v>
      </c>
      <c r="O255" s="100">
        <f t="shared" si="198"/>
        <v>-4.2684392368934954E-2</v>
      </c>
      <c r="P255" s="85"/>
    </row>
    <row r="256" spans="1:16" x14ac:dyDescent="0.2">
      <c r="A256" s="8" t="s">
        <v>9</v>
      </c>
      <c r="B256" s="6">
        <v>8347</v>
      </c>
      <c r="C256" s="6">
        <v>10297</v>
      </c>
      <c r="D256" s="6">
        <v>11686.5</v>
      </c>
      <c r="E256" s="6">
        <v>12134</v>
      </c>
      <c r="F256" s="40">
        <v>12115.5</v>
      </c>
      <c r="G256" s="40">
        <v>12803.5</v>
      </c>
      <c r="H256" s="40">
        <v>13624</v>
      </c>
      <c r="I256" s="40">
        <v>14119</v>
      </c>
      <c r="J256" s="40">
        <v>13611.5</v>
      </c>
      <c r="K256" s="40">
        <v>12759</v>
      </c>
      <c r="L256" s="28">
        <f t="shared" si="195"/>
        <v>-852.5</v>
      </c>
      <c r="M256" s="128">
        <f t="shared" si="196"/>
        <v>-6.2630863607978551E-2</v>
      </c>
      <c r="N256" s="12">
        <f t="shared" si="197"/>
        <v>-3.4756121373062054E-3</v>
      </c>
      <c r="O256" s="12">
        <f t="shared" si="198"/>
        <v>0.52857314005031752</v>
      </c>
    </row>
    <row r="257" spans="1:16" x14ac:dyDescent="0.2">
      <c r="A257" s="97" t="s">
        <v>10</v>
      </c>
      <c r="B257" s="109">
        <v>30446.5</v>
      </c>
      <c r="C257" s="109">
        <v>30207</v>
      </c>
      <c r="D257" s="109">
        <v>29158</v>
      </c>
      <c r="E257" s="109">
        <v>27543.5</v>
      </c>
      <c r="F257" s="98">
        <v>27043</v>
      </c>
      <c r="G257" s="98">
        <v>25720</v>
      </c>
      <c r="H257" s="98">
        <v>25755</v>
      </c>
      <c r="I257" s="98">
        <v>26808</v>
      </c>
      <c r="J257" s="98">
        <v>26698.5</v>
      </c>
      <c r="K257" s="98">
        <v>28471.5</v>
      </c>
      <c r="L257" s="99">
        <f t="shared" si="195"/>
        <v>1773</v>
      </c>
      <c r="M257" s="137">
        <f t="shared" si="196"/>
        <v>6.6408225181189953E-2</v>
      </c>
      <c r="N257" s="100">
        <f t="shared" si="197"/>
        <v>0.10697900466562986</v>
      </c>
      <c r="O257" s="100">
        <f t="shared" si="198"/>
        <v>-6.4867883007899099E-2</v>
      </c>
      <c r="P257" s="85"/>
    </row>
    <row r="258" spans="1:16" x14ac:dyDescent="0.2">
      <c r="A258" s="8" t="s">
        <v>11</v>
      </c>
      <c r="B258" s="6">
        <v>3895</v>
      </c>
      <c r="C258" s="6">
        <v>3766</v>
      </c>
      <c r="D258" s="6">
        <v>3448</v>
      </c>
      <c r="E258" s="6">
        <v>3170.5</v>
      </c>
      <c r="F258" s="40">
        <v>3179.5</v>
      </c>
      <c r="G258" s="40">
        <v>3019.5</v>
      </c>
      <c r="H258" s="40">
        <v>3298.5</v>
      </c>
      <c r="I258" s="40">
        <v>3487.5</v>
      </c>
      <c r="J258" s="40">
        <v>3145</v>
      </c>
      <c r="K258" s="40">
        <v>2936</v>
      </c>
      <c r="L258" s="28">
        <f t="shared" si="195"/>
        <v>-209</v>
      </c>
      <c r="M258" s="128">
        <f t="shared" si="196"/>
        <v>-6.6454689984101742E-2</v>
      </c>
      <c r="N258" s="12">
        <f t="shared" si="197"/>
        <v>-2.7653585030634212E-2</v>
      </c>
      <c r="O258" s="12">
        <f t="shared" si="198"/>
        <v>-0.24621309370988448</v>
      </c>
    </row>
    <row r="259" spans="1:16" x14ac:dyDescent="0.2">
      <c r="A259" s="97" t="s">
        <v>12</v>
      </c>
      <c r="B259" s="109">
        <v>9471.5</v>
      </c>
      <c r="C259" s="109">
        <v>9639</v>
      </c>
      <c r="D259" s="109">
        <v>9024</v>
      </c>
      <c r="E259" s="109">
        <v>8417</v>
      </c>
      <c r="F259" s="98">
        <v>8604</v>
      </c>
      <c r="G259" s="98">
        <v>8137.5</v>
      </c>
      <c r="H259" s="98">
        <v>8115.5</v>
      </c>
      <c r="I259" s="98">
        <v>8370.5</v>
      </c>
      <c r="J259" s="98">
        <v>8333.5</v>
      </c>
      <c r="K259" s="98">
        <v>7671</v>
      </c>
      <c r="L259" s="99">
        <f t="shared" si="195"/>
        <v>-662.5</v>
      </c>
      <c r="M259" s="137">
        <f t="shared" si="196"/>
        <v>-7.949841003179936E-2</v>
      </c>
      <c r="N259" s="100">
        <f t="shared" si="197"/>
        <v>-5.7327188940092165E-2</v>
      </c>
      <c r="O259" s="100">
        <f t="shared" si="198"/>
        <v>-0.19009660560629257</v>
      </c>
      <c r="P259" s="85"/>
    </row>
    <row r="260" spans="1:16" x14ac:dyDescent="0.2">
      <c r="A260" s="8" t="s">
        <v>13</v>
      </c>
      <c r="B260" s="6">
        <v>23798</v>
      </c>
      <c r="C260" s="6">
        <v>23963.5</v>
      </c>
      <c r="D260" s="6">
        <v>24109</v>
      </c>
      <c r="E260" s="6">
        <v>24319.5</v>
      </c>
      <c r="F260" s="40">
        <v>22907.5</v>
      </c>
      <c r="G260" s="40">
        <v>22682</v>
      </c>
      <c r="H260" s="40">
        <v>21718</v>
      </c>
      <c r="I260" s="40">
        <v>20807</v>
      </c>
      <c r="J260" s="40">
        <v>21498</v>
      </c>
      <c r="K260" s="40">
        <v>20852.5</v>
      </c>
      <c r="L260" s="28">
        <f t="shared" si="195"/>
        <v>-645.5</v>
      </c>
      <c r="M260" s="128">
        <f t="shared" si="196"/>
        <v>-3.0026048934784631E-2</v>
      </c>
      <c r="N260" s="12">
        <f t="shared" si="197"/>
        <v>-8.0658672074772952E-2</v>
      </c>
      <c r="O260" s="12">
        <f t="shared" si="198"/>
        <v>-0.12377090511807715</v>
      </c>
    </row>
    <row r="261" spans="1:16" x14ac:dyDescent="0.2">
      <c r="A261" s="97" t="s">
        <v>14</v>
      </c>
      <c r="B261" s="109">
        <v>10265.5</v>
      </c>
      <c r="C261" s="109">
        <v>7727</v>
      </c>
      <c r="D261" s="109">
        <v>7112.75</v>
      </c>
      <c r="E261" s="109">
        <v>6096.5</v>
      </c>
      <c r="F261" s="98">
        <v>8103</v>
      </c>
      <c r="G261" s="98">
        <v>8087.5</v>
      </c>
      <c r="H261" s="98">
        <v>9143</v>
      </c>
      <c r="I261" s="98">
        <v>9303</v>
      </c>
      <c r="J261" s="98">
        <v>11504</v>
      </c>
      <c r="K261" s="98">
        <v>13904</v>
      </c>
      <c r="L261" s="99">
        <f t="shared" si="195"/>
        <v>2400</v>
      </c>
      <c r="M261" s="137">
        <f t="shared" si="196"/>
        <v>0.20862308762169679</v>
      </c>
      <c r="N261" s="100">
        <f t="shared" si="197"/>
        <v>0.71919629057187018</v>
      </c>
      <c r="O261" s="100">
        <f t="shared" si="198"/>
        <v>0.35443962787979155</v>
      </c>
      <c r="P261" s="85"/>
    </row>
    <row r="262" spans="1:16" x14ac:dyDescent="0.2">
      <c r="A262" s="8" t="s">
        <v>103</v>
      </c>
      <c r="B262" s="34">
        <v>146</v>
      </c>
      <c r="C262" s="34">
        <v>201</v>
      </c>
      <c r="D262" s="34">
        <v>132</v>
      </c>
      <c r="E262" s="34">
        <v>149</v>
      </c>
      <c r="F262" s="34">
        <v>180</v>
      </c>
      <c r="G262" s="34">
        <v>149</v>
      </c>
      <c r="H262" s="34">
        <v>193.5</v>
      </c>
      <c r="I262" s="40">
        <v>174</v>
      </c>
      <c r="J262" s="40">
        <v>160</v>
      </c>
      <c r="K262" s="40">
        <v>124</v>
      </c>
      <c r="L262" s="28">
        <f t="shared" si="195"/>
        <v>-36</v>
      </c>
      <c r="M262" s="128">
        <f t="shared" si="196"/>
        <v>-0.22500000000000001</v>
      </c>
      <c r="N262" s="12">
        <f t="shared" si="197"/>
        <v>-0.16778523489932887</v>
      </c>
      <c r="O262" s="12">
        <f t="shared" si="198"/>
        <v>-0.15068493150684931</v>
      </c>
    </row>
    <row r="263" spans="1:16" x14ac:dyDescent="0.2">
      <c r="A263" s="97" t="s">
        <v>44</v>
      </c>
      <c r="B263" s="109">
        <v>23</v>
      </c>
      <c r="C263" s="109">
        <v>22</v>
      </c>
      <c r="D263" s="109">
        <v>35.5</v>
      </c>
      <c r="E263" s="109">
        <v>37.5</v>
      </c>
      <c r="F263" s="98">
        <v>33</v>
      </c>
      <c r="G263" s="98">
        <v>12.5</v>
      </c>
      <c r="H263" s="98">
        <v>19</v>
      </c>
      <c r="I263" s="98">
        <v>15.5</v>
      </c>
      <c r="J263" s="98">
        <v>6.5</v>
      </c>
      <c r="K263" s="98">
        <v>27.5</v>
      </c>
      <c r="L263" s="99">
        <f t="shared" si="195"/>
        <v>21</v>
      </c>
      <c r="M263" s="137">
        <f t="shared" si="196"/>
        <v>3.2307692307692308</v>
      </c>
      <c r="N263" s="100">
        <f t="shared" si="197"/>
        <v>1.2</v>
      </c>
      <c r="O263" s="100">
        <f t="shared" si="198"/>
        <v>0.19565217391304349</v>
      </c>
      <c r="P263" s="85"/>
    </row>
    <row r="264" spans="1:16" ht="10.5" x14ac:dyDescent="0.25">
      <c r="B264" s="9">
        <f>SUM(B265:B275)</f>
        <v>0.99999999999999989</v>
      </c>
      <c r="C264" s="9">
        <f t="shared" ref="C264:J264" si="199">SUM(C265:C275)</f>
        <v>1</v>
      </c>
      <c r="D264" s="9">
        <f t="shared" si="199"/>
        <v>0.99999999999999989</v>
      </c>
      <c r="E264" s="9">
        <f t="shared" si="199"/>
        <v>1</v>
      </c>
      <c r="F264" s="9">
        <f t="shared" si="199"/>
        <v>1</v>
      </c>
      <c r="G264" s="9">
        <f t="shared" si="199"/>
        <v>0.99999999999999989</v>
      </c>
      <c r="H264" s="9">
        <f t="shared" si="199"/>
        <v>1</v>
      </c>
      <c r="I264" s="9">
        <f t="shared" si="199"/>
        <v>1</v>
      </c>
      <c r="J264" s="9">
        <f t="shared" si="199"/>
        <v>0.99999999999999989</v>
      </c>
      <c r="K264" s="9">
        <f t="shared" ref="K264" si="200">SUM(K265:K275)</f>
        <v>1</v>
      </c>
      <c r="L264" s="20" t="s">
        <v>46</v>
      </c>
      <c r="M264" s="130"/>
      <c r="N264" s="11"/>
      <c r="O264" s="11"/>
    </row>
    <row r="265" spans="1:16" x14ac:dyDescent="0.2">
      <c r="A265" s="97" t="s">
        <v>7</v>
      </c>
      <c r="B265" s="110">
        <f>B253/B$252</f>
        <v>0.16102119913816587</v>
      </c>
      <c r="C265" s="110">
        <f t="shared" ref="C265:J265" si="201">C253/C$252</f>
        <v>0.16281951739362108</v>
      </c>
      <c r="D265" s="110">
        <f t="shared" si="201"/>
        <v>0.15286597329170271</v>
      </c>
      <c r="E265" s="110">
        <f t="shared" si="201"/>
        <v>0.14982420165077226</v>
      </c>
      <c r="F265" s="110">
        <f t="shared" si="201"/>
        <v>0.14989084426552687</v>
      </c>
      <c r="G265" s="110">
        <f t="shared" si="201"/>
        <v>0.1490808539928557</v>
      </c>
      <c r="H265" s="110">
        <f t="shared" si="201"/>
        <v>0.1591436111852445</v>
      </c>
      <c r="I265" s="110">
        <f t="shared" si="201"/>
        <v>0.17360834140504813</v>
      </c>
      <c r="J265" s="110">
        <f t="shared" si="201"/>
        <v>0.17154535671664112</v>
      </c>
      <c r="K265" s="110">
        <f t="shared" ref="K265" si="202">K253/K$252</f>
        <v>0.16748139137012227</v>
      </c>
      <c r="L265" s="111"/>
      <c r="M265" s="137">
        <f t="shared" ref="M265:M275" si="203">IFERROR((K265-J265),"n/a")</f>
        <v>-4.0639653465188441E-3</v>
      </c>
      <c r="N265" s="100">
        <f t="shared" ref="N265:N275" si="204">IFERROR((K265-G265),"n/a")</f>
        <v>1.8400537377266574E-2</v>
      </c>
      <c r="O265" s="100">
        <f t="shared" ref="O265:O275" si="205">IFERROR((K265-B265),"n/a")</f>
        <v>6.460192231956402E-3</v>
      </c>
      <c r="P265" s="85"/>
    </row>
    <row r="266" spans="1:16" x14ac:dyDescent="0.2">
      <c r="A266" s="8" t="s">
        <v>266</v>
      </c>
      <c r="B266" s="10">
        <f t="shared" ref="B266:J275" si="206">B254/B$252</f>
        <v>9.8015057331781369E-2</v>
      </c>
      <c r="C266" s="10">
        <f t="shared" si="206"/>
        <v>0.11334399025652736</v>
      </c>
      <c r="D266" s="10">
        <f t="shared" si="206"/>
        <v>0.13102797710717376</v>
      </c>
      <c r="E266" s="10">
        <f t="shared" si="206"/>
        <v>0.14258939342156804</v>
      </c>
      <c r="F266" s="10">
        <f t="shared" si="206"/>
        <v>0.13412577993037966</v>
      </c>
      <c r="G266" s="10">
        <f t="shared" si="206"/>
        <v>0.12440513629944341</v>
      </c>
      <c r="H266" s="10">
        <f t="shared" si="206"/>
        <v>0.12995285116982475</v>
      </c>
      <c r="I266" s="10">
        <f t="shared" si="206"/>
        <v>0.12773601144334257</v>
      </c>
      <c r="J266" s="10">
        <f t="shared" si="206"/>
        <v>0.13533270193319866</v>
      </c>
      <c r="K266" s="10">
        <f t="shared" ref="K266" si="207">K254/K$252</f>
        <v>0.12608454177133013</v>
      </c>
      <c r="L266" s="25"/>
      <c r="M266" s="128">
        <f t="shared" si="203"/>
        <v>-9.2481601618685239E-3</v>
      </c>
      <c r="N266" s="12">
        <f t="shared" si="204"/>
        <v>1.6794054718867191E-3</v>
      </c>
      <c r="O266" s="12">
        <f t="shared" si="205"/>
        <v>2.8069484439548764E-2</v>
      </c>
    </row>
    <row r="267" spans="1:16" x14ac:dyDescent="0.2">
      <c r="A267" s="97" t="s">
        <v>8</v>
      </c>
      <c r="B267" s="110">
        <f t="shared" si="206"/>
        <v>0.20607865474627901</v>
      </c>
      <c r="C267" s="110">
        <f t="shared" si="206"/>
        <v>0.20120575473852478</v>
      </c>
      <c r="D267" s="110">
        <f t="shared" si="206"/>
        <v>0.20553363853083267</v>
      </c>
      <c r="E267" s="110">
        <f t="shared" si="206"/>
        <v>0.19654614375045842</v>
      </c>
      <c r="F267" s="110">
        <f t="shared" si="206"/>
        <v>0.21176212487784224</v>
      </c>
      <c r="G267" s="110">
        <f t="shared" si="206"/>
        <v>0.24818128953395915</v>
      </c>
      <c r="H267" s="110">
        <f t="shared" si="206"/>
        <v>0.22538030424339472</v>
      </c>
      <c r="I267" s="110">
        <f t="shared" si="206"/>
        <v>0.2003514569570185</v>
      </c>
      <c r="J267" s="110">
        <f t="shared" si="206"/>
        <v>0.19490031990288559</v>
      </c>
      <c r="K267" s="110">
        <f t="shared" ref="K267" si="208">K255/K$252</f>
        <v>0.18978196745965215</v>
      </c>
      <c r="L267" s="111"/>
      <c r="M267" s="137">
        <f t="shared" si="203"/>
        <v>-5.1183524432334426E-3</v>
      </c>
      <c r="N267" s="100">
        <f t="shared" si="204"/>
        <v>-5.8399322074307009E-2</v>
      </c>
      <c r="O267" s="100">
        <f t="shared" si="205"/>
        <v>-1.6296687286626865E-2</v>
      </c>
      <c r="P267" s="85"/>
    </row>
    <row r="268" spans="1:16" x14ac:dyDescent="0.2">
      <c r="A268" s="8" t="s">
        <v>9</v>
      </c>
      <c r="B268" s="10">
        <f t="shared" si="206"/>
        <v>5.1679090616409518E-2</v>
      </c>
      <c r="C268" s="10">
        <f t="shared" si="206"/>
        <v>6.2705336073685017E-2</v>
      </c>
      <c r="D268" s="10">
        <f t="shared" si="206"/>
        <v>7.0441551865994392E-2</v>
      </c>
      <c r="E268" s="10">
        <f t="shared" si="206"/>
        <v>7.5743885291772201E-2</v>
      </c>
      <c r="F268" s="10">
        <f t="shared" si="206"/>
        <v>7.4348632523346128E-2</v>
      </c>
      <c r="G268" s="10">
        <f t="shared" si="206"/>
        <v>7.5973440300013059E-2</v>
      </c>
      <c r="H268" s="10">
        <f t="shared" si="206"/>
        <v>8.0799454378317467E-2</v>
      </c>
      <c r="I268" s="10">
        <f t="shared" si="206"/>
        <v>8.4679535429080369E-2</v>
      </c>
      <c r="J268" s="10">
        <f t="shared" si="206"/>
        <v>7.9823247058271582E-2</v>
      </c>
      <c r="K268" s="10">
        <f t="shared" ref="K268" si="209">K256/K$252</f>
        <v>7.5992001155454833E-2</v>
      </c>
      <c r="L268" s="25"/>
      <c r="M268" s="128">
        <f t="shared" si="203"/>
        <v>-3.8312459028167489E-3</v>
      </c>
      <c r="N268" s="12">
        <f t="shared" si="204"/>
        <v>1.8560855441773771E-5</v>
      </c>
      <c r="O268" s="12">
        <f t="shared" si="205"/>
        <v>2.4312910539045315E-2</v>
      </c>
    </row>
    <row r="269" spans="1:16" x14ac:dyDescent="0.2">
      <c r="A269" s="97" t="s">
        <v>10</v>
      </c>
      <c r="B269" s="110">
        <f t="shared" si="206"/>
        <v>0.18850454444141757</v>
      </c>
      <c r="C269" s="110">
        <f t="shared" si="206"/>
        <v>0.18395067366978762</v>
      </c>
      <c r="D269" s="110">
        <f t="shared" si="206"/>
        <v>0.17575277194272573</v>
      </c>
      <c r="E269" s="110">
        <f t="shared" si="206"/>
        <v>0.17193437485857324</v>
      </c>
      <c r="F269" s="110">
        <f t="shared" si="206"/>
        <v>0.16595353632362259</v>
      </c>
      <c r="G269" s="110">
        <f t="shared" si="206"/>
        <v>0.152617400282449</v>
      </c>
      <c r="H269" s="110">
        <f t="shared" si="206"/>
        <v>0.15274441775642736</v>
      </c>
      <c r="I269" s="110">
        <f t="shared" si="206"/>
        <v>0.16078256149747053</v>
      </c>
      <c r="J269" s="110">
        <f t="shared" si="206"/>
        <v>0.15657061760902649</v>
      </c>
      <c r="K269" s="110">
        <f t="shared" ref="K269" si="210">K257/K$252</f>
        <v>0.16957490876224879</v>
      </c>
      <c r="L269" s="111"/>
      <c r="M269" s="137">
        <f t="shared" si="203"/>
        <v>1.3004291153222297E-2</v>
      </c>
      <c r="N269" s="100">
        <f t="shared" si="204"/>
        <v>1.6957508479799793E-2</v>
      </c>
      <c r="O269" s="100">
        <f t="shared" si="205"/>
        <v>-1.8929635679168777E-2</v>
      </c>
      <c r="P269" s="85"/>
    </row>
    <row r="270" spans="1:16" x14ac:dyDescent="0.2">
      <c r="A270" s="8" t="s">
        <v>11</v>
      </c>
      <c r="B270" s="10">
        <f t="shared" si="206"/>
        <v>2.41152579311028E-2</v>
      </c>
      <c r="C270" s="10">
        <f t="shared" si="206"/>
        <v>2.2933698713557129E-2</v>
      </c>
      <c r="D270" s="10">
        <f t="shared" si="206"/>
        <v>2.0783166117652734E-2</v>
      </c>
      <c r="E270" s="10">
        <f t="shared" si="206"/>
        <v>1.9791164357801528E-2</v>
      </c>
      <c r="F270" s="10">
        <f t="shared" si="206"/>
        <v>1.9511491651849205E-2</v>
      </c>
      <c r="G270" s="10">
        <f t="shared" si="206"/>
        <v>1.7917116646689532E-2</v>
      </c>
      <c r="H270" s="10">
        <f t="shared" si="206"/>
        <v>1.9562316519882574E-2</v>
      </c>
      <c r="I270" s="10">
        <f t="shared" si="206"/>
        <v>2.0916486989795154E-2</v>
      </c>
      <c r="J270" s="10">
        <f t="shared" si="206"/>
        <v>1.8443530250028588E-2</v>
      </c>
      <c r="K270" s="10">
        <f t="shared" ref="K270" si="211">K258/K$252</f>
        <v>1.7486677278189151E-2</v>
      </c>
      <c r="L270" s="25"/>
      <c r="M270" s="128">
        <f t="shared" si="203"/>
        <v>-9.5685297183943641E-4</v>
      </c>
      <c r="N270" s="12">
        <f t="shared" si="204"/>
        <v>-4.3043936850038073E-4</v>
      </c>
      <c r="O270" s="12">
        <f t="shared" si="205"/>
        <v>-6.6285806529136487E-3</v>
      </c>
    </row>
    <row r="271" spans="1:16" x14ac:dyDescent="0.2">
      <c r="A271" s="97" t="s">
        <v>12</v>
      </c>
      <c r="B271" s="110">
        <f t="shared" si="206"/>
        <v>5.8641249164169497E-2</v>
      </c>
      <c r="C271" s="110">
        <f t="shared" si="206"/>
        <v>5.8698332952728936E-2</v>
      </c>
      <c r="D271" s="110">
        <f t="shared" si="206"/>
        <v>5.4393065848520376E-2</v>
      </c>
      <c r="E271" s="110">
        <f t="shared" si="206"/>
        <v>5.2541312221925714E-2</v>
      </c>
      <c r="F271" s="110">
        <f t="shared" si="206"/>
        <v>5.2799771716468172E-2</v>
      </c>
      <c r="G271" s="110">
        <f t="shared" si="206"/>
        <v>4.8286317838197076E-2</v>
      </c>
      <c r="H271" s="110">
        <f t="shared" si="206"/>
        <v>4.8130356136761261E-2</v>
      </c>
      <c r="I271" s="110">
        <f t="shared" si="206"/>
        <v>5.0202567555005115E-2</v>
      </c>
      <c r="J271" s="110">
        <f t="shared" si="206"/>
        <v>4.8870956864423928E-2</v>
      </c>
      <c r="K271" s="110">
        <f t="shared" ref="K271" si="212">K259/K$252</f>
        <v>4.5688113556195162E-2</v>
      </c>
      <c r="L271" s="111"/>
      <c r="M271" s="137">
        <f t="shared" si="203"/>
        <v>-3.1828433082287666E-3</v>
      </c>
      <c r="N271" s="100">
        <f t="shared" si="204"/>
        <v>-2.5982042820019147E-3</v>
      </c>
      <c r="O271" s="100">
        <f t="shared" si="205"/>
        <v>-1.2953135607974335E-2</v>
      </c>
      <c r="P271" s="85"/>
    </row>
    <row r="272" spans="1:16" x14ac:dyDescent="0.2">
      <c r="A272" s="8" t="s">
        <v>13</v>
      </c>
      <c r="B272" s="10">
        <f t="shared" si="206"/>
        <v>0.1473414398573516</v>
      </c>
      <c r="C272" s="10">
        <f t="shared" si="206"/>
        <v>0.14592981654867931</v>
      </c>
      <c r="D272" s="10">
        <f t="shared" si="206"/>
        <v>0.14531941761325107</v>
      </c>
      <c r="E272" s="10">
        <f t="shared" si="206"/>
        <v>0.15180924825723208</v>
      </c>
      <c r="F272" s="10">
        <f t="shared" si="206"/>
        <v>0.14057540336994359</v>
      </c>
      <c r="G272" s="10">
        <f t="shared" si="206"/>
        <v>0.1345905082895221</v>
      </c>
      <c r="H272" s="10">
        <f t="shared" si="206"/>
        <v>0.12880230110013938</v>
      </c>
      <c r="I272" s="10">
        <f t="shared" si="206"/>
        <v>0.12479120997753915</v>
      </c>
      <c r="J272" s="10">
        <f t="shared" si="206"/>
        <v>0.12607281822420177</v>
      </c>
      <c r="K272" s="10">
        <f t="shared" ref="K272" si="213">K260/K$252</f>
        <v>0.12419650474912783</v>
      </c>
      <c r="L272" s="25"/>
      <c r="M272" s="128">
        <f t="shared" si="203"/>
        <v>-1.876313475073943E-3</v>
      </c>
      <c r="N272" s="12">
        <f t="shared" si="204"/>
        <v>-1.039400354039427E-2</v>
      </c>
      <c r="O272" s="12">
        <f t="shared" si="205"/>
        <v>-2.3144935108223769E-2</v>
      </c>
    </row>
    <row r="273" spans="1:16" x14ac:dyDescent="0.2">
      <c r="A273" s="97" t="s">
        <v>94</v>
      </c>
      <c r="B273" s="110">
        <f t="shared" si="206"/>
        <v>6.3557170806607388E-2</v>
      </c>
      <c r="C273" s="110">
        <f t="shared" si="206"/>
        <v>4.7054883154449265E-2</v>
      </c>
      <c r="D273" s="110">
        <f t="shared" si="206"/>
        <v>4.2872814618136447E-2</v>
      </c>
      <c r="E273" s="110">
        <f t="shared" si="206"/>
        <v>3.8056090051202342E-2</v>
      </c>
      <c r="F273" s="110">
        <f t="shared" si="206"/>
        <v>4.9725308021680799E-2</v>
      </c>
      <c r="G273" s="110">
        <f t="shared" si="206"/>
        <v>4.7989627713231189E-2</v>
      </c>
      <c r="H273" s="110">
        <f t="shared" si="206"/>
        <v>5.4224120036770157E-2</v>
      </c>
      <c r="I273" s="110">
        <f t="shared" si="206"/>
        <v>5.5795291316434209E-2</v>
      </c>
      <c r="J273" s="110">
        <f t="shared" si="206"/>
        <v>6.7464029251614904E-2</v>
      </c>
      <c r="K273" s="110">
        <f t="shared" ref="K273" si="214">K261/K$252</f>
        <v>8.2811567055838545E-2</v>
      </c>
      <c r="L273" s="111"/>
      <c r="M273" s="137">
        <f t="shared" si="203"/>
        <v>1.534753780422364E-2</v>
      </c>
      <c r="N273" s="100">
        <f t="shared" si="204"/>
        <v>3.4821939342607355E-2</v>
      </c>
      <c r="O273" s="100">
        <f t="shared" si="205"/>
        <v>1.9254396249231157E-2</v>
      </c>
      <c r="P273" s="85"/>
    </row>
    <row r="274" spans="1:16" x14ac:dyDescent="0.2">
      <c r="A274" s="8" t="s">
        <v>103</v>
      </c>
      <c r="B274" s="10">
        <f>B262/B$252</f>
        <v>9.0393521384878278E-4</v>
      </c>
      <c r="C274" s="10">
        <f t="shared" si="206"/>
        <v>1.2240237497145466E-3</v>
      </c>
      <c r="D274" s="10">
        <f t="shared" si="206"/>
        <v>7.956432504437821E-4</v>
      </c>
      <c r="E274" s="10">
        <f t="shared" si="206"/>
        <v>9.3010045397017124E-4</v>
      </c>
      <c r="F274" s="10">
        <f t="shared" si="206"/>
        <v>1.1045977346541458E-3</v>
      </c>
      <c r="G274" s="10">
        <f t="shared" si="206"/>
        <v>8.8413657239832426E-4</v>
      </c>
      <c r="H274" s="10">
        <f t="shared" si="206"/>
        <v>1.14758473445423E-3</v>
      </c>
      <c r="I274" s="10">
        <f t="shared" si="206"/>
        <v>1.0435752648671991E-3</v>
      </c>
      <c r="J274" s="10">
        <f t="shared" si="206"/>
        <v>9.3830360572482482E-4</v>
      </c>
      <c r="K274" s="10">
        <f t="shared" ref="K274" si="215">K262/K$252</f>
        <v>7.3853814117692601E-4</v>
      </c>
      <c r="L274" s="25"/>
      <c r="M274" s="128">
        <f t="shared" si="203"/>
        <v>-1.9976546454789882E-4</v>
      </c>
      <c r="N274" s="12">
        <f t="shared" si="204"/>
        <v>-1.4559843122139825E-4</v>
      </c>
      <c r="O274" s="12">
        <f t="shared" si="205"/>
        <v>-1.6539707267185678E-4</v>
      </c>
    </row>
    <row r="275" spans="1:16" x14ac:dyDescent="0.2">
      <c r="A275" s="97" t="s">
        <v>44</v>
      </c>
      <c r="B275" s="110">
        <f t="shared" si="206"/>
        <v>1.4240075286658908E-4</v>
      </c>
      <c r="C275" s="110">
        <f t="shared" si="206"/>
        <v>1.3397274872497527E-4</v>
      </c>
      <c r="D275" s="110">
        <f t="shared" si="206"/>
        <v>2.1397981356632018E-4</v>
      </c>
      <c r="E275" s="110">
        <f t="shared" si="206"/>
        <v>2.3408568472403637E-4</v>
      </c>
      <c r="F275" s="110">
        <f t="shared" si="206"/>
        <v>2.0250958468659341E-4</v>
      </c>
      <c r="G275" s="110">
        <f t="shared" si="206"/>
        <v>7.417253124147016E-5</v>
      </c>
      <c r="H275" s="110">
        <f t="shared" si="206"/>
        <v>1.1268273878361949E-4</v>
      </c>
      <c r="I275" s="110">
        <f t="shared" si="206"/>
        <v>9.2962164399089565E-5</v>
      </c>
      <c r="J275" s="110">
        <f t="shared" si="206"/>
        <v>3.811858398257101E-5</v>
      </c>
      <c r="K275" s="110">
        <f t="shared" ref="K275" si="216">K263/K$252</f>
        <v>1.6378870066423762E-4</v>
      </c>
      <c r="L275" s="111"/>
      <c r="M275" s="137">
        <f t="shared" si="203"/>
        <v>1.2567011668166662E-4</v>
      </c>
      <c r="N275" s="100">
        <f t="shared" si="204"/>
        <v>8.9616169422767459E-5</v>
      </c>
      <c r="O275" s="100">
        <f t="shared" si="205"/>
        <v>2.1387947797648542E-5</v>
      </c>
      <c r="P275" s="85"/>
    </row>
    <row r="276" spans="1:16" x14ac:dyDescent="0.2">
      <c r="A276" s="15" t="s">
        <v>207</v>
      </c>
    </row>
    <row r="277" spans="1:16" x14ac:dyDescent="0.2">
      <c r="A277" s="15" t="s">
        <v>95</v>
      </c>
    </row>
    <row r="278" spans="1:16" x14ac:dyDescent="0.2">
      <c r="A278" s="15"/>
    </row>
    <row r="279" spans="1:16" ht="18" x14ac:dyDescent="0.4">
      <c r="A279" s="1" t="s">
        <v>265</v>
      </c>
    </row>
    <row r="280" spans="1:16" x14ac:dyDescent="0.2">
      <c r="A280" t="s">
        <v>219</v>
      </c>
    </row>
    <row r="281" spans="1:16" ht="10.5" x14ac:dyDescent="0.25">
      <c r="A281" s="2"/>
      <c r="B281" s="114" t="str">
        <f>B$2</f>
        <v>Year of Fall Census</v>
      </c>
      <c r="C281" s="3"/>
      <c r="D281" s="3"/>
      <c r="E281" s="3"/>
      <c r="F281" s="3"/>
      <c r="G281" s="3"/>
      <c r="H281" s="3"/>
      <c r="I281" s="3"/>
      <c r="J281" s="3"/>
      <c r="K281" s="3"/>
      <c r="L281" s="22" t="str">
        <f>L$2</f>
        <v>diff</v>
      </c>
      <c r="M281" s="117" t="str">
        <f>M$2</f>
        <v>% chg</v>
      </c>
      <c r="N281" s="123" t="str">
        <f>N$2</f>
        <v>pct chg 5/10 year</v>
      </c>
      <c r="O281" s="115"/>
      <c r="P281" s="116" t="str">
        <f>P$2</f>
        <v>10yr</v>
      </c>
    </row>
    <row r="282" spans="1:16" ht="10.5" x14ac:dyDescent="0.25">
      <c r="A282" s="4" t="s">
        <v>0</v>
      </c>
      <c r="B282" s="113">
        <f>B$3</f>
        <v>2017</v>
      </c>
      <c r="C282" s="113">
        <f t="shared" ref="C282:K282" si="217">C$3</f>
        <v>2018</v>
      </c>
      <c r="D282" s="113">
        <f t="shared" si="217"/>
        <v>2019</v>
      </c>
      <c r="E282" s="113" t="str">
        <f t="shared" si="217"/>
        <v>2020^</v>
      </c>
      <c r="F282" s="113">
        <f t="shared" si="217"/>
        <v>2021</v>
      </c>
      <c r="G282" s="113">
        <f t="shared" si="217"/>
        <v>2022</v>
      </c>
      <c r="H282" s="113">
        <f t="shared" si="217"/>
        <v>2023</v>
      </c>
      <c r="I282" s="113">
        <f t="shared" si="217"/>
        <v>2024</v>
      </c>
      <c r="J282" s="113">
        <f t="shared" si="217"/>
        <v>2025</v>
      </c>
      <c r="K282" s="113">
        <f t="shared" si="217"/>
        <v>2026</v>
      </c>
      <c r="L282" s="23" t="str">
        <f>L$3</f>
        <v>2025 to 2026</v>
      </c>
      <c r="M282" s="125"/>
      <c r="N282" s="24" t="str">
        <f>N$3</f>
        <v>2022-26</v>
      </c>
      <c r="O282" s="24" t="str">
        <f>O$3</f>
        <v>2017-26</v>
      </c>
      <c r="P282" s="113" t="str">
        <f>P$3</f>
        <v>trend</v>
      </c>
    </row>
    <row r="283" spans="1:16" x14ac:dyDescent="0.2">
      <c r="A283" s="8" t="s">
        <v>36</v>
      </c>
      <c r="B283" s="6">
        <v>12398</v>
      </c>
      <c r="C283" s="6">
        <v>13006</v>
      </c>
      <c r="D283" s="6">
        <v>13217</v>
      </c>
      <c r="E283" s="6">
        <v>12406</v>
      </c>
      <c r="F283" s="6">
        <v>12722</v>
      </c>
      <c r="G283" s="6">
        <v>12696</v>
      </c>
      <c r="H283" s="6">
        <v>13610</v>
      </c>
      <c r="I283" s="6">
        <v>14280</v>
      </c>
      <c r="J283" s="6">
        <v>14906</v>
      </c>
      <c r="K283" s="6">
        <v>15028</v>
      </c>
      <c r="L283" s="28">
        <f t="shared" ref="L283:L293" si="218">K283-J283</f>
        <v>122</v>
      </c>
      <c r="M283" s="128">
        <f t="shared" ref="M283:M293" si="219">IFERROR((K283-J283)/J283,"n/a")</f>
        <v>8.1846236414866505E-3</v>
      </c>
      <c r="N283" s="12">
        <f t="shared" ref="N283:N293" si="220">IFERROR((K283-G283)/G283,"n/a")</f>
        <v>0.18367989918084435</v>
      </c>
      <c r="O283" s="12">
        <f t="shared" ref="O283:O293" si="221">IFERROR((K283-B283)/B283,"n/a")</f>
        <v>0.21213098886917245</v>
      </c>
    </row>
    <row r="284" spans="1:16" x14ac:dyDescent="0.2">
      <c r="A284" s="97" t="s">
        <v>7</v>
      </c>
      <c r="B284" s="109">
        <v>2006</v>
      </c>
      <c r="C284" s="109">
        <v>2040</v>
      </c>
      <c r="D284" s="109">
        <v>1914</v>
      </c>
      <c r="E284" s="109">
        <v>1768</v>
      </c>
      <c r="F284" s="98">
        <v>1719</v>
      </c>
      <c r="G284" s="98">
        <v>1772</v>
      </c>
      <c r="H284" s="98">
        <v>1843</v>
      </c>
      <c r="I284" s="98">
        <v>2014</v>
      </c>
      <c r="J284" s="98">
        <v>2082</v>
      </c>
      <c r="K284" s="98">
        <v>2025</v>
      </c>
      <c r="L284" s="99">
        <f t="shared" si="218"/>
        <v>-57</v>
      </c>
      <c r="M284" s="137">
        <f t="shared" si="219"/>
        <v>-2.7377521613832854E-2</v>
      </c>
      <c r="N284" s="100">
        <f t="shared" si="220"/>
        <v>0.14277652370203162</v>
      </c>
      <c r="O284" s="100">
        <f t="shared" si="221"/>
        <v>9.4715852442671979E-3</v>
      </c>
      <c r="P284" s="85"/>
    </row>
    <row r="285" spans="1:16" x14ac:dyDescent="0.2">
      <c r="A285" s="8" t="s">
        <v>266</v>
      </c>
      <c r="B285" s="6">
        <v>981</v>
      </c>
      <c r="C285" s="6">
        <v>1207</v>
      </c>
      <c r="D285" s="6">
        <v>1420</v>
      </c>
      <c r="E285" s="6">
        <v>1421</v>
      </c>
      <c r="F285" s="40">
        <v>1346</v>
      </c>
      <c r="G285" s="40">
        <v>1289</v>
      </c>
      <c r="H285" s="40">
        <v>1331</v>
      </c>
      <c r="I285" s="40">
        <v>1320</v>
      </c>
      <c r="J285" s="40">
        <v>1340</v>
      </c>
      <c r="K285" s="40">
        <v>1252</v>
      </c>
      <c r="L285" s="28">
        <f t="shared" si="218"/>
        <v>-88</v>
      </c>
      <c r="M285" s="128">
        <f t="shared" si="219"/>
        <v>-6.5671641791044774E-2</v>
      </c>
      <c r="N285" s="12">
        <f t="shared" si="220"/>
        <v>-2.8704422032583398E-2</v>
      </c>
      <c r="O285" s="12">
        <f t="shared" si="221"/>
        <v>0.2762487257900102</v>
      </c>
    </row>
    <row r="286" spans="1:16" x14ac:dyDescent="0.2">
      <c r="A286" s="97" t="s">
        <v>8</v>
      </c>
      <c r="B286" s="109">
        <v>2244</v>
      </c>
      <c r="C286" s="109">
        <v>2248</v>
      </c>
      <c r="D286" s="109">
        <v>2337</v>
      </c>
      <c r="E286" s="109">
        <v>2226</v>
      </c>
      <c r="F286" s="98">
        <v>2178</v>
      </c>
      <c r="G286" s="98">
        <v>2155</v>
      </c>
      <c r="H286" s="98">
        <v>2186</v>
      </c>
      <c r="I286" s="98">
        <v>2216</v>
      </c>
      <c r="J286" s="98">
        <v>2216</v>
      </c>
      <c r="K286" s="98">
        <v>2227</v>
      </c>
      <c r="L286" s="99">
        <f t="shared" si="218"/>
        <v>11</v>
      </c>
      <c r="M286" s="137">
        <f t="shared" si="219"/>
        <v>4.9638989169675093E-3</v>
      </c>
      <c r="N286" s="100">
        <f t="shared" si="220"/>
        <v>3.3410672853828309E-2</v>
      </c>
      <c r="O286" s="100">
        <f t="shared" si="221"/>
        <v>-7.575757575757576E-3</v>
      </c>
      <c r="P286" s="85"/>
    </row>
    <row r="287" spans="1:16" x14ac:dyDescent="0.2">
      <c r="A287" s="8" t="s">
        <v>9</v>
      </c>
      <c r="B287" s="6">
        <v>575</v>
      </c>
      <c r="C287" s="6">
        <v>721</v>
      </c>
      <c r="D287" s="6">
        <v>803</v>
      </c>
      <c r="E287" s="6">
        <v>839</v>
      </c>
      <c r="F287" s="40">
        <v>837</v>
      </c>
      <c r="G287" s="40">
        <v>920</v>
      </c>
      <c r="H287" s="40">
        <v>981</v>
      </c>
      <c r="I287" s="40">
        <v>1033</v>
      </c>
      <c r="J287" s="40">
        <v>1003</v>
      </c>
      <c r="K287" s="40">
        <v>926</v>
      </c>
      <c r="L287" s="28">
        <f t="shared" si="218"/>
        <v>-77</v>
      </c>
      <c r="M287" s="128">
        <f t="shared" si="219"/>
        <v>-7.6769690927218345E-2</v>
      </c>
      <c r="N287" s="12">
        <f t="shared" si="220"/>
        <v>6.5217391304347823E-3</v>
      </c>
      <c r="O287" s="12">
        <f t="shared" si="221"/>
        <v>0.61043478260869566</v>
      </c>
    </row>
    <row r="288" spans="1:16" x14ac:dyDescent="0.2">
      <c r="A288" s="97" t="s">
        <v>10</v>
      </c>
      <c r="B288" s="109">
        <v>1918</v>
      </c>
      <c r="C288" s="109">
        <v>1895</v>
      </c>
      <c r="D288" s="109">
        <v>1846</v>
      </c>
      <c r="E288" s="109">
        <v>1727</v>
      </c>
      <c r="F288" s="98">
        <v>1674</v>
      </c>
      <c r="G288" s="98">
        <v>1585</v>
      </c>
      <c r="H288" s="98">
        <v>1614</v>
      </c>
      <c r="I288" s="98">
        <v>1664</v>
      </c>
      <c r="J288" s="98">
        <v>1634</v>
      </c>
      <c r="K288" s="98">
        <v>1747</v>
      </c>
      <c r="L288" s="99">
        <f t="shared" si="218"/>
        <v>113</v>
      </c>
      <c r="M288" s="137">
        <f t="shared" si="219"/>
        <v>6.9155446756425945E-2</v>
      </c>
      <c r="N288" s="100">
        <f t="shared" si="220"/>
        <v>0.10220820189274447</v>
      </c>
      <c r="O288" s="100">
        <f t="shared" si="221"/>
        <v>-8.915537017726799E-2</v>
      </c>
      <c r="P288" s="85"/>
    </row>
    <row r="289" spans="1:16" x14ac:dyDescent="0.2">
      <c r="A289" s="8" t="s">
        <v>11</v>
      </c>
      <c r="B289" s="6">
        <v>278</v>
      </c>
      <c r="C289" s="6">
        <v>292</v>
      </c>
      <c r="D289" s="6">
        <v>258</v>
      </c>
      <c r="E289" s="6">
        <v>216</v>
      </c>
      <c r="F289" s="40">
        <v>220</v>
      </c>
      <c r="G289" s="40">
        <v>215</v>
      </c>
      <c r="H289" s="40">
        <v>230</v>
      </c>
      <c r="I289" s="40">
        <v>244</v>
      </c>
      <c r="J289" s="40">
        <v>215</v>
      </c>
      <c r="K289" s="40">
        <v>199</v>
      </c>
      <c r="L289" s="28">
        <f t="shared" si="218"/>
        <v>-16</v>
      </c>
      <c r="M289" s="128">
        <f t="shared" si="219"/>
        <v>-7.441860465116279E-2</v>
      </c>
      <c r="N289" s="12">
        <f t="shared" si="220"/>
        <v>-7.441860465116279E-2</v>
      </c>
      <c r="O289" s="12">
        <f t="shared" si="221"/>
        <v>-0.28417266187050361</v>
      </c>
    </row>
    <row r="290" spans="1:16" x14ac:dyDescent="0.2">
      <c r="A290" s="97" t="s">
        <v>12</v>
      </c>
      <c r="B290" s="109">
        <v>708</v>
      </c>
      <c r="C290" s="109">
        <v>731</v>
      </c>
      <c r="D290" s="109">
        <v>662</v>
      </c>
      <c r="E290" s="109">
        <v>621</v>
      </c>
      <c r="F290" s="98">
        <v>628</v>
      </c>
      <c r="G290" s="98">
        <v>592</v>
      </c>
      <c r="H290" s="98">
        <v>578</v>
      </c>
      <c r="I290" s="98">
        <v>609</v>
      </c>
      <c r="J290" s="98">
        <v>587</v>
      </c>
      <c r="K290" s="98">
        <v>556</v>
      </c>
      <c r="L290" s="99">
        <f t="shared" si="218"/>
        <v>-31</v>
      </c>
      <c r="M290" s="137">
        <f t="shared" si="219"/>
        <v>-5.2810902896081771E-2</v>
      </c>
      <c r="N290" s="100">
        <f t="shared" si="220"/>
        <v>-6.0810810810810814E-2</v>
      </c>
      <c r="O290" s="100">
        <f t="shared" si="221"/>
        <v>-0.21468926553672316</v>
      </c>
      <c r="P290" s="85"/>
    </row>
    <row r="291" spans="1:16" x14ac:dyDescent="0.2">
      <c r="A291" s="8" t="s">
        <v>13</v>
      </c>
      <c r="B291" s="6">
        <v>1684</v>
      </c>
      <c r="C291" s="6">
        <v>1687</v>
      </c>
      <c r="D291" s="6">
        <v>1718</v>
      </c>
      <c r="E291" s="6">
        <v>1680</v>
      </c>
      <c r="F291" s="40">
        <v>1586</v>
      </c>
      <c r="G291" s="40">
        <v>1580</v>
      </c>
      <c r="H291" s="40">
        <v>1520</v>
      </c>
      <c r="I291" s="40">
        <v>1461</v>
      </c>
      <c r="J291" s="40">
        <v>1507</v>
      </c>
      <c r="K291" s="40">
        <v>1479</v>
      </c>
      <c r="L291" s="28">
        <f t="shared" si="218"/>
        <v>-28</v>
      </c>
      <c r="M291" s="128">
        <f t="shared" si="219"/>
        <v>-1.8579960185799601E-2</v>
      </c>
      <c r="N291" s="12">
        <f t="shared" si="220"/>
        <v>-6.3924050632911386E-2</v>
      </c>
      <c r="O291" s="12">
        <f t="shared" si="221"/>
        <v>-0.12173396674584323</v>
      </c>
    </row>
    <row r="292" spans="1:16" x14ac:dyDescent="0.2">
      <c r="A292" s="97" t="s">
        <v>94</v>
      </c>
      <c r="B292" s="109">
        <v>2002</v>
      </c>
      <c r="C292" s="109">
        <v>2180</v>
      </c>
      <c r="D292" s="109">
        <v>2256</v>
      </c>
      <c r="E292" s="109">
        <v>1903</v>
      </c>
      <c r="F292" s="98">
        <v>2528</v>
      </c>
      <c r="G292" s="98">
        <v>2582</v>
      </c>
      <c r="H292" s="98">
        <v>3320</v>
      </c>
      <c r="I292" s="98">
        <v>3713</v>
      </c>
      <c r="J292" s="98">
        <v>4318</v>
      </c>
      <c r="K292" s="98">
        <v>4613</v>
      </c>
      <c r="L292" s="99">
        <f t="shared" si="218"/>
        <v>295</v>
      </c>
      <c r="M292" s="137">
        <f t="shared" si="219"/>
        <v>6.831866604909681E-2</v>
      </c>
      <c r="N292" s="100">
        <f t="shared" si="220"/>
        <v>0.78659953524399695</v>
      </c>
      <c r="O292" s="100">
        <f t="shared" si="221"/>
        <v>1.3041958041958042</v>
      </c>
      <c r="P292" s="85"/>
    </row>
    <row r="293" spans="1:16" x14ac:dyDescent="0.2">
      <c r="A293" s="8" t="s">
        <v>103</v>
      </c>
      <c r="B293" s="34">
        <v>2</v>
      </c>
      <c r="C293" s="34">
        <v>5</v>
      </c>
      <c r="D293" s="34">
        <v>3</v>
      </c>
      <c r="E293" s="34">
        <v>5</v>
      </c>
      <c r="F293" s="34">
        <v>6</v>
      </c>
      <c r="G293" s="34">
        <v>6</v>
      </c>
      <c r="H293" s="34">
        <v>7</v>
      </c>
      <c r="I293" s="40">
        <v>6</v>
      </c>
      <c r="J293" s="40">
        <v>4</v>
      </c>
      <c r="K293" s="40">
        <v>4</v>
      </c>
      <c r="L293" s="28">
        <f t="shared" si="218"/>
        <v>0</v>
      </c>
      <c r="M293" s="128">
        <f t="shared" si="219"/>
        <v>0</v>
      </c>
      <c r="N293" s="12">
        <f t="shared" si="220"/>
        <v>-0.33333333333333331</v>
      </c>
      <c r="O293" s="12">
        <f t="shared" si="221"/>
        <v>1</v>
      </c>
    </row>
    <row r="294" spans="1:16" ht="10.5" x14ac:dyDescent="0.25">
      <c r="B294" s="9">
        <f>SUM(B295:B304)</f>
        <v>1</v>
      </c>
      <c r="C294" s="9">
        <f t="shared" ref="C294:J294" si="222">SUM(C295:C304)</f>
        <v>0.99999999999999989</v>
      </c>
      <c r="D294" s="9">
        <f t="shared" si="222"/>
        <v>1</v>
      </c>
      <c r="E294" s="9">
        <f t="shared" si="222"/>
        <v>1.0000000000000002</v>
      </c>
      <c r="F294" s="9">
        <f t="shared" si="222"/>
        <v>1</v>
      </c>
      <c r="G294" s="9">
        <f t="shared" si="222"/>
        <v>1</v>
      </c>
      <c r="H294" s="9">
        <f t="shared" si="222"/>
        <v>1</v>
      </c>
      <c r="I294" s="9">
        <f t="shared" si="222"/>
        <v>1</v>
      </c>
      <c r="J294" s="9">
        <f t="shared" si="222"/>
        <v>1</v>
      </c>
      <c r="K294" s="9">
        <f t="shared" ref="K294" si="223">SUM(K295:K304)</f>
        <v>1</v>
      </c>
      <c r="L294" s="20" t="s">
        <v>46</v>
      </c>
      <c r="M294" s="130"/>
      <c r="N294" s="11"/>
      <c r="O294" s="11"/>
    </row>
    <row r="295" spans="1:16" x14ac:dyDescent="0.2">
      <c r="A295" s="97" t="s">
        <v>7</v>
      </c>
      <c r="B295" s="110">
        <f>B284/B$283</f>
        <v>0.16180029036941443</v>
      </c>
      <c r="C295" s="110">
        <f t="shared" ref="C295:J295" si="224">C284/C$283</f>
        <v>0.15685068429955404</v>
      </c>
      <c r="D295" s="110">
        <f t="shared" si="224"/>
        <v>0.14481349776802602</v>
      </c>
      <c r="E295" s="110">
        <f t="shared" si="224"/>
        <v>0.14251168789295501</v>
      </c>
      <c r="F295" s="110">
        <f t="shared" si="224"/>
        <v>0.13512026410941677</v>
      </c>
      <c r="G295" s="110">
        <f t="shared" si="224"/>
        <v>0.13957151858853181</v>
      </c>
      <c r="H295" s="110">
        <f t="shared" si="224"/>
        <v>0.13541513592946364</v>
      </c>
      <c r="I295" s="110">
        <f t="shared" si="224"/>
        <v>0.14103641456582633</v>
      </c>
      <c r="J295" s="110">
        <f t="shared" si="224"/>
        <v>0.13967529853750169</v>
      </c>
      <c r="K295" s="110">
        <f t="shared" ref="K295" si="225">K284/K$283</f>
        <v>0.13474846952355604</v>
      </c>
      <c r="L295" s="111"/>
      <c r="M295" s="137">
        <f t="shared" ref="M295:M304" si="226">IFERROR((K295-J295),"n/a")</f>
        <v>-4.9268290139456439E-3</v>
      </c>
      <c r="N295" s="100">
        <f t="shared" ref="N295:N304" si="227">IFERROR((K295-G295),"n/a")</f>
        <v>-4.8230490649757707E-3</v>
      </c>
      <c r="O295" s="100">
        <f t="shared" ref="O295:O304" si="228">IFERROR((K295-B295),"n/a")</f>
        <v>-2.7051820845858388E-2</v>
      </c>
      <c r="P295" s="85"/>
    </row>
    <row r="296" spans="1:16" x14ac:dyDescent="0.2">
      <c r="A296" s="8" t="s">
        <v>266</v>
      </c>
      <c r="B296" s="10">
        <f t="shared" ref="B296:J296" si="229">B285/B$283</f>
        <v>7.9125665429908051E-2</v>
      </c>
      <c r="C296" s="10">
        <f t="shared" si="229"/>
        <v>9.280332154390282E-2</v>
      </c>
      <c r="D296" s="10">
        <f t="shared" si="229"/>
        <v>0.1074373912385564</v>
      </c>
      <c r="E296" s="10">
        <f t="shared" si="229"/>
        <v>0.11454135095921328</v>
      </c>
      <c r="F296" s="10">
        <f t="shared" si="229"/>
        <v>0.10580097468951423</v>
      </c>
      <c r="G296" s="10">
        <f t="shared" si="229"/>
        <v>0.10152804032766226</v>
      </c>
      <c r="H296" s="10">
        <f t="shared" si="229"/>
        <v>9.7795738427626747E-2</v>
      </c>
      <c r="I296" s="10">
        <f t="shared" si="229"/>
        <v>9.2436974789915971E-2</v>
      </c>
      <c r="J296" s="10">
        <f t="shared" si="229"/>
        <v>8.9896685898295983E-2</v>
      </c>
      <c r="K296" s="10">
        <f t="shared" ref="K296" si="230">K285/K$283</f>
        <v>8.3311152515304771E-2</v>
      </c>
      <c r="L296" s="25"/>
      <c r="M296" s="128">
        <f t="shared" si="226"/>
        <v>-6.5855333829912127E-3</v>
      </c>
      <c r="N296" s="12">
        <f t="shared" si="227"/>
        <v>-1.8216887812357488E-2</v>
      </c>
      <c r="O296" s="12">
        <f t="shared" si="228"/>
        <v>4.1854870853967191E-3</v>
      </c>
    </row>
    <row r="297" spans="1:16" x14ac:dyDescent="0.2">
      <c r="A297" s="97" t="s">
        <v>8</v>
      </c>
      <c r="B297" s="110">
        <f t="shared" ref="B297:J297" si="231">B286/B$283</f>
        <v>0.18099693498951444</v>
      </c>
      <c r="C297" s="110">
        <f t="shared" si="231"/>
        <v>0.17284330309088114</v>
      </c>
      <c r="D297" s="110">
        <f t="shared" si="231"/>
        <v>0.17681773473556783</v>
      </c>
      <c r="E297" s="110">
        <f t="shared" si="231"/>
        <v>0.17942930839916169</v>
      </c>
      <c r="F297" s="110">
        <f t="shared" si="231"/>
        <v>0.17119949693444428</v>
      </c>
      <c r="G297" s="110">
        <f t="shared" si="231"/>
        <v>0.16973850031505985</v>
      </c>
      <c r="H297" s="110">
        <f t="shared" si="231"/>
        <v>0.16061719324026452</v>
      </c>
      <c r="I297" s="110">
        <f t="shared" si="231"/>
        <v>0.15518207282913166</v>
      </c>
      <c r="J297" s="110">
        <f t="shared" si="231"/>
        <v>0.14866496712733127</v>
      </c>
      <c r="K297" s="110">
        <f t="shared" ref="K297" si="232">K286/K$283</f>
        <v>0.14819004524886878</v>
      </c>
      <c r="L297" s="111"/>
      <c r="M297" s="137">
        <f t="shared" si="226"/>
        <v>-4.7492187846248646E-4</v>
      </c>
      <c r="N297" s="100">
        <f t="shared" si="227"/>
        <v>-2.1548455066191075E-2</v>
      </c>
      <c r="O297" s="100">
        <f t="shared" si="228"/>
        <v>-3.2806889740645662E-2</v>
      </c>
      <c r="P297" s="85"/>
    </row>
    <row r="298" spans="1:16" x14ac:dyDescent="0.2">
      <c r="A298" s="8" t="s">
        <v>9</v>
      </c>
      <c r="B298" s="10">
        <f t="shared" ref="B298:J298" si="233">B287/B$283</f>
        <v>4.6378448136796258E-2</v>
      </c>
      <c r="C298" s="10">
        <f t="shared" si="233"/>
        <v>5.5435952637244351E-2</v>
      </c>
      <c r="D298" s="10">
        <f t="shared" si="233"/>
        <v>6.0755088144056897E-2</v>
      </c>
      <c r="E298" s="10">
        <f t="shared" si="233"/>
        <v>6.7628566822505246E-2</v>
      </c>
      <c r="F298" s="10">
        <f t="shared" si="233"/>
        <v>6.5791542210344292E-2</v>
      </c>
      <c r="G298" s="10">
        <f t="shared" si="233"/>
        <v>7.2463768115942032E-2</v>
      </c>
      <c r="H298" s="10">
        <f t="shared" si="233"/>
        <v>7.2079353416605443E-2</v>
      </c>
      <c r="I298" s="10">
        <f t="shared" si="233"/>
        <v>7.2338935574229699E-2</v>
      </c>
      <c r="J298" s="10">
        <f t="shared" si="233"/>
        <v>6.7288340265664839E-2</v>
      </c>
      <c r="K298" s="10">
        <f t="shared" ref="K298" si="234">K287/K$283</f>
        <v>6.1618312483364385E-2</v>
      </c>
      <c r="L298" s="25"/>
      <c r="M298" s="128">
        <f t="shared" si="226"/>
        <v>-5.6700277823004547E-3</v>
      </c>
      <c r="N298" s="12">
        <f t="shared" si="227"/>
        <v>-1.0845455632577647E-2</v>
      </c>
      <c r="O298" s="12">
        <f t="shared" si="228"/>
        <v>1.5239864346568127E-2</v>
      </c>
    </row>
    <row r="299" spans="1:16" x14ac:dyDescent="0.2">
      <c r="A299" s="97" t="s">
        <v>10</v>
      </c>
      <c r="B299" s="110">
        <f t="shared" ref="B299:J299" si="235">B288/B$283</f>
        <v>0.15470237135021778</v>
      </c>
      <c r="C299" s="110">
        <f t="shared" si="235"/>
        <v>0.14570198369983084</v>
      </c>
      <c r="D299" s="110">
        <f t="shared" si="235"/>
        <v>0.13966860861012331</v>
      </c>
      <c r="E299" s="110">
        <f t="shared" si="235"/>
        <v>0.13920683540222473</v>
      </c>
      <c r="F299" s="110">
        <f t="shared" si="235"/>
        <v>0.13158308442068858</v>
      </c>
      <c r="G299" s="110">
        <f t="shared" si="235"/>
        <v>0.12484247006931316</v>
      </c>
      <c r="H299" s="110">
        <f t="shared" si="235"/>
        <v>0.11858927259368111</v>
      </c>
      <c r="I299" s="110">
        <f t="shared" si="235"/>
        <v>0.11652661064425771</v>
      </c>
      <c r="J299" s="110">
        <f t="shared" si="235"/>
        <v>0.10962028713269824</v>
      </c>
      <c r="K299" s="110">
        <f t="shared" ref="K299" si="236">K288/K$283</f>
        <v>0.11624966728772958</v>
      </c>
      <c r="L299" s="111"/>
      <c r="M299" s="137">
        <f t="shared" si="226"/>
        <v>6.6293801550313392E-3</v>
      </c>
      <c r="N299" s="100">
        <f t="shared" si="227"/>
        <v>-8.5928027815835861E-3</v>
      </c>
      <c r="O299" s="100">
        <f t="shared" si="228"/>
        <v>-3.8452704062488199E-2</v>
      </c>
      <c r="P299" s="85"/>
    </row>
    <row r="300" spans="1:16" x14ac:dyDescent="0.2">
      <c r="A300" s="8" t="s">
        <v>11</v>
      </c>
      <c r="B300" s="10">
        <f t="shared" ref="B300:J300" si="237">B289/B$283</f>
        <v>2.2422971447007584E-2</v>
      </c>
      <c r="C300" s="10">
        <f t="shared" si="237"/>
        <v>2.2451176380132248E-2</v>
      </c>
      <c r="D300" s="10">
        <f t="shared" si="237"/>
        <v>1.9520314746160249E-2</v>
      </c>
      <c r="E300" s="10">
        <f t="shared" si="237"/>
        <v>1.7410930195066902E-2</v>
      </c>
      <c r="F300" s="10">
        <f t="shared" si="237"/>
        <v>1.7292878478226695E-2</v>
      </c>
      <c r="G300" s="10">
        <f t="shared" si="237"/>
        <v>1.6934467548834278E-2</v>
      </c>
      <c r="H300" s="10">
        <f t="shared" si="237"/>
        <v>1.6899338721528288E-2</v>
      </c>
      <c r="I300" s="10">
        <f t="shared" si="237"/>
        <v>1.7086834733893556E-2</v>
      </c>
      <c r="J300" s="10">
        <f t="shared" si="237"/>
        <v>1.4423721991144505E-2</v>
      </c>
      <c r="K300" s="10">
        <f t="shared" ref="K300" si="238">K289/K$283</f>
        <v>1.3241948363055629E-2</v>
      </c>
      <c r="L300" s="25"/>
      <c r="M300" s="128">
        <f t="shared" si="226"/>
        <v>-1.1817736280888766E-3</v>
      </c>
      <c r="N300" s="12">
        <f t="shared" si="227"/>
        <v>-3.6925191857786494E-3</v>
      </c>
      <c r="O300" s="12">
        <f t="shared" si="228"/>
        <v>-9.1810230839519547E-3</v>
      </c>
    </row>
    <row r="301" spans="1:16" x14ac:dyDescent="0.2">
      <c r="A301" s="97" t="s">
        <v>12</v>
      </c>
      <c r="B301" s="110">
        <f t="shared" ref="B301:J301" si="239">B290/B$283</f>
        <v>5.7105984836263911E-2</v>
      </c>
      <c r="C301" s="110">
        <f t="shared" si="239"/>
        <v>5.6204828540673532E-2</v>
      </c>
      <c r="D301" s="110">
        <f t="shared" si="239"/>
        <v>5.0087009154876294E-2</v>
      </c>
      <c r="E301" s="110">
        <f t="shared" si="239"/>
        <v>5.0056424310817346E-2</v>
      </c>
      <c r="F301" s="110">
        <f t="shared" si="239"/>
        <v>4.9363307656028928E-2</v>
      </c>
      <c r="G301" s="110">
        <f t="shared" si="239"/>
        <v>4.6628859483301831E-2</v>
      </c>
      <c r="H301" s="110">
        <f t="shared" si="239"/>
        <v>4.2468772961058047E-2</v>
      </c>
      <c r="I301" s="110">
        <f t="shared" si="239"/>
        <v>4.2647058823529413E-2</v>
      </c>
      <c r="J301" s="110">
        <f t="shared" si="239"/>
        <v>3.9380115389775927E-2</v>
      </c>
      <c r="K301" s="110">
        <f t="shared" ref="K301" si="240">K290/K$283</f>
        <v>3.6997604471652915E-2</v>
      </c>
      <c r="L301" s="111"/>
      <c r="M301" s="137">
        <f t="shared" si="226"/>
        <v>-2.3825109181230125E-3</v>
      </c>
      <c r="N301" s="100">
        <f t="shared" si="227"/>
        <v>-9.6312550116489162E-3</v>
      </c>
      <c r="O301" s="100">
        <f t="shared" si="228"/>
        <v>-2.0108380364610996E-2</v>
      </c>
      <c r="P301" s="85"/>
    </row>
    <row r="302" spans="1:16" x14ac:dyDescent="0.2">
      <c r="A302" s="8" t="s">
        <v>13</v>
      </c>
      <c r="B302" s="10">
        <f t="shared" ref="B302:J302" si="241">B291/B$283</f>
        <v>0.13582835941280852</v>
      </c>
      <c r="C302" s="10">
        <f t="shared" si="241"/>
        <v>0.12970936490850377</v>
      </c>
      <c r="D302" s="10">
        <f t="shared" si="241"/>
        <v>0.12998411137171825</v>
      </c>
      <c r="E302" s="10">
        <f t="shared" si="241"/>
        <v>0.13541834596163146</v>
      </c>
      <c r="F302" s="10">
        <f t="shared" si="241"/>
        <v>0.12466593302939789</v>
      </c>
      <c r="G302" s="10">
        <f t="shared" si="241"/>
        <v>0.12444864524259609</v>
      </c>
      <c r="H302" s="10">
        <f t="shared" si="241"/>
        <v>0.11168258633357825</v>
      </c>
      <c r="I302" s="10">
        <f t="shared" si="241"/>
        <v>0.1023109243697479</v>
      </c>
      <c r="J302" s="10">
        <f t="shared" si="241"/>
        <v>0.10110022809606869</v>
      </c>
      <c r="K302" s="10">
        <f t="shared" ref="K302" si="242">K291/K$283</f>
        <v>9.8416289592760178E-2</v>
      </c>
      <c r="L302" s="25"/>
      <c r="M302" s="128">
        <f t="shared" si="226"/>
        <v>-2.6839385033085167E-3</v>
      </c>
      <c r="N302" s="12">
        <f t="shared" si="227"/>
        <v>-2.6032355649835914E-2</v>
      </c>
      <c r="O302" s="12">
        <f t="shared" si="228"/>
        <v>-3.7412069820048341E-2</v>
      </c>
    </row>
    <row r="303" spans="1:16" x14ac:dyDescent="0.2">
      <c r="A303" s="97" t="s">
        <v>94</v>
      </c>
      <c r="B303" s="110">
        <f t="shared" ref="B303:J304" si="243">B292/B$283</f>
        <v>0.16147765768672367</v>
      </c>
      <c r="C303" s="110">
        <f t="shared" si="243"/>
        <v>0.16761494694756265</v>
      </c>
      <c r="D303" s="110">
        <f t="shared" si="243"/>
        <v>0.17068926382688962</v>
      </c>
      <c r="E303" s="110">
        <f t="shared" si="243"/>
        <v>0.15339351926487182</v>
      </c>
      <c r="F303" s="110">
        <f t="shared" si="243"/>
        <v>0.19871089451344129</v>
      </c>
      <c r="G303" s="110">
        <f t="shared" si="243"/>
        <v>0.20337114051669816</v>
      </c>
      <c r="H303" s="110">
        <f t="shared" si="243"/>
        <v>0.24393828067597356</v>
      </c>
      <c r="I303" s="110">
        <f t="shared" si="243"/>
        <v>0.26001400560224092</v>
      </c>
      <c r="J303" s="110">
        <f t="shared" si="243"/>
        <v>0.28968200724540455</v>
      </c>
      <c r="K303" s="110">
        <f t="shared" ref="K303" si="244">K292/K$283</f>
        <v>0.30696034069736494</v>
      </c>
      <c r="L303" s="111"/>
      <c r="M303" s="137">
        <f t="shared" si="226"/>
        <v>1.7278333451960393E-2</v>
      </c>
      <c r="N303" s="100">
        <f t="shared" si="227"/>
        <v>0.10358920018066678</v>
      </c>
      <c r="O303" s="100">
        <f t="shared" si="228"/>
        <v>0.14548268301064127</v>
      </c>
      <c r="P303" s="85"/>
    </row>
    <row r="304" spans="1:16" x14ac:dyDescent="0.2">
      <c r="A304" s="8" t="s">
        <v>103</v>
      </c>
      <c r="B304" s="10">
        <f t="shared" si="243"/>
        <v>1.6131634134537829E-4</v>
      </c>
      <c r="C304" s="10">
        <f t="shared" si="243"/>
        <v>3.8443795171459326E-4</v>
      </c>
      <c r="D304" s="10">
        <f t="shared" si="243"/>
        <v>2.2698040402511916E-4</v>
      </c>
      <c r="E304" s="10">
        <f t="shared" si="243"/>
        <v>4.0303079155247463E-4</v>
      </c>
      <c r="F304" s="10">
        <f t="shared" si="243"/>
        <v>4.7162395849709165E-4</v>
      </c>
      <c r="G304" s="10">
        <f t="shared" si="243"/>
        <v>4.7258979206049151E-4</v>
      </c>
      <c r="H304" s="10">
        <f t="shared" si="243"/>
        <v>5.1432770022042621E-4</v>
      </c>
      <c r="I304" s="10">
        <f t="shared" si="243"/>
        <v>4.2016806722689078E-4</v>
      </c>
      <c r="J304" s="10">
        <f t="shared" si="243"/>
        <v>2.6834831611431638E-4</v>
      </c>
      <c r="K304" s="10">
        <f t="shared" ref="K304" si="245">K293/K$283</f>
        <v>2.6616981634282674E-4</v>
      </c>
      <c r="L304" s="25"/>
      <c r="M304" s="128">
        <f t="shared" si="226"/>
        <v>-2.178499771489633E-6</v>
      </c>
      <c r="N304" s="12">
        <f t="shared" si="227"/>
        <v>-2.0641997571766476E-4</v>
      </c>
      <c r="O304" s="12">
        <f t="shared" si="228"/>
        <v>1.0485347499744846E-4</v>
      </c>
    </row>
    <row r="305" spans="1:16" x14ac:dyDescent="0.2">
      <c r="A305" s="15" t="s">
        <v>207</v>
      </c>
    </row>
    <row r="306" spans="1:16" x14ac:dyDescent="0.2">
      <c r="A306" s="15" t="s">
        <v>95</v>
      </c>
      <c r="I306" s="6"/>
    </row>
    <row r="307" spans="1:16" x14ac:dyDescent="0.2">
      <c r="A307" s="15"/>
      <c r="I307" s="6"/>
    </row>
    <row r="308" spans="1:16" ht="18" x14ac:dyDescent="0.4">
      <c r="A308" s="1" t="s">
        <v>216</v>
      </c>
    </row>
    <row r="309" spans="1:16" x14ac:dyDescent="0.2">
      <c r="A309" t="s">
        <v>135</v>
      </c>
    </row>
    <row r="310" spans="1:16" ht="10.5" x14ac:dyDescent="0.25">
      <c r="A310" t="s">
        <v>219</v>
      </c>
      <c r="B310" s="114" t="str">
        <f>B$2</f>
        <v>Year of Fall Census</v>
      </c>
      <c r="C310" s="3"/>
      <c r="D310" s="3"/>
      <c r="E310" s="3"/>
      <c r="F310" s="3"/>
      <c r="G310" s="3"/>
      <c r="H310" s="3"/>
      <c r="I310" s="3"/>
      <c r="J310" s="3"/>
      <c r="K310" s="3"/>
      <c r="L310" s="22" t="str">
        <f>L$2</f>
        <v>diff</v>
      </c>
      <c r="M310" s="117" t="str">
        <f>M$2</f>
        <v>% chg</v>
      </c>
      <c r="N310" s="123" t="str">
        <f>N$2</f>
        <v>pct chg 5/10 year</v>
      </c>
      <c r="O310" s="115"/>
      <c r="P310" s="116" t="str">
        <f>P$2</f>
        <v>10yr</v>
      </c>
    </row>
    <row r="311" spans="1:16" ht="10.5" x14ac:dyDescent="0.25">
      <c r="A311" s="4" t="s">
        <v>0</v>
      </c>
      <c r="B311" s="113">
        <f>B$3</f>
        <v>2017</v>
      </c>
      <c r="C311" s="113">
        <f t="shared" ref="C311:K311" si="246">C$3</f>
        <v>2018</v>
      </c>
      <c r="D311" s="113">
        <f t="shared" si="246"/>
        <v>2019</v>
      </c>
      <c r="E311" s="113" t="str">
        <f t="shared" si="246"/>
        <v>2020^</v>
      </c>
      <c r="F311" s="113">
        <f t="shared" si="246"/>
        <v>2021</v>
      </c>
      <c r="G311" s="113">
        <f t="shared" si="246"/>
        <v>2022</v>
      </c>
      <c r="H311" s="113">
        <f t="shared" si="246"/>
        <v>2023</v>
      </c>
      <c r="I311" s="113">
        <f t="shared" si="246"/>
        <v>2024</v>
      </c>
      <c r="J311" s="113">
        <f t="shared" si="246"/>
        <v>2025</v>
      </c>
      <c r="K311" s="113">
        <f t="shared" si="246"/>
        <v>2026</v>
      </c>
      <c r="L311" s="23" t="str">
        <f>L$3</f>
        <v>2025 to 2026</v>
      </c>
      <c r="M311" s="125"/>
      <c r="N311" s="24" t="str">
        <f>N$3</f>
        <v>2022-26</v>
      </c>
      <c r="O311" s="24" t="str">
        <f>O$3</f>
        <v>2017-26</v>
      </c>
      <c r="P311" s="113" t="str">
        <f>P$3</f>
        <v>trend</v>
      </c>
    </row>
    <row r="312" spans="1:16" ht="13.5" customHeight="1" x14ac:dyDescent="0.25">
      <c r="A312" t="s">
        <v>146</v>
      </c>
      <c r="B312" s="3" t="s">
        <v>152</v>
      </c>
      <c r="C312" s="3"/>
      <c r="D312" s="3"/>
      <c r="E312" s="3"/>
      <c r="F312" s="3"/>
      <c r="G312" s="3"/>
      <c r="H312" s="3"/>
      <c r="I312" s="3"/>
      <c r="J312" s="3"/>
      <c r="K312" s="3"/>
      <c r="L312" s="22"/>
      <c r="M312" s="133"/>
      <c r="N312" s="11"/>
      <c r="O312" s="11"/>
    </row>
    <row r="313" spans="1:16" x14ac:dyDescent="0.2">
      <c r="A313" s="8" t="s">
        <v>36</v>
      </c>
      <c r="B313" s="6">
        <v>141033</v>
      </c>
      <c r="C313" s="6">
        <v>143962</v>
      </c>
      <c r="D313" s="6">
        <v>145715.25</v>
      </c>
      <c r="E313" s="6">
        <v>138468.5</v>
      </c>
      <c r="F313" s="6">
        <v>137467</v>
      </c>
      <c r="G313" s="6">
        <v>135568.5</v>
      </c>
      <c r="H313" s="6">
        <v>139394.5</v>
      </c>
      <c r="I313" s="6">
        <v>141880.5</v>
      </c>
      <c r="J313" s="6">
        <v>144705</v>
      </c>
      <c r="K313" s="6">
        <v>145773.25</v>
      </c>
      <c r="L313" s="28">
        <f t="shared" ref="L313:L323" si="247">K313-J313</f>
        <v>1068.25</v>
      </c>
      <c r="M313" s="128">
        <f t="shared" ref="M313:M323" si="248">IFERROR((K313-J313)/J313,"n/a")</f>
        <v>7.3822604609377696E-3</v>
      </c>
      <c r="N313" s="12">
        <f t="shared" ref="N313:N323" si="249">IFERROR((K313-G313)/G313,"n/a")</f>
        <v>7.5273754596384856E-2</v>
      </c>
      <c r="O313" s="12">
        <f t="shared" ref="O313:O323" si="250">IFERROR((K313-B313)/B313,"n/a")</f>
        <v>3.361092793885119E-2</v>
      </c>
    </row>
    <row r="314" spans="1:16" x14ac:dyDescent="0.2">
      <c r="A314" s="97" t="s">
        <v>7</v>
      </c>
      <c r="B314" s="109">
        <v>24324.5</v>
      </c>
      <c r="C314" s="109">
        <v>24701.5</v>
      </c>
      <c r="D314" s="109">
        <v>23220.5</v>
      </c>
      <c r="E314" s="109">
        <v>21302.5</v>
      </c>
      <c r="F314" s="98">
        <v>21243.5</v>
      </c>
      <c r="G314" s="98">
        <v>21422</v>
      </c>
      <c r="H314" s="98">
        <v>22716</v>
      </c>
      <c r="I314" s="98">
        <v>24979</v>
      </c>
      <c r="J314" s="98">
        <v>26167</v>
      </c>
      <c r="K314" s="98">
        <v>25448.5</v>
      </c>
      <c r="L314" s="99">
        <f t="shared" si="247"/>
        <v>-718.5</v>
      </c>
      <c r="M314" s="137">
        <f t="shared" si="248"/>
        <v>-2.7458248939503955E-2</v>
      </c>
      <c r="N314" s="100">
        <f t="shared" si="249"/>
        <v>0.18796097469890766</v>
      </c>
      <c r="O314" s="100">
        <f t="shared" si="250"/>
        <v>4.6208555160434955E-2</v>
      </c>
      <c r="P314" s="85"/>
    </row>
    <row r="315" spans="1:16" x14ac:dyDescent="0.2">
      <c r="A315" s="8" t="s">
        <v>266</v>
      </c>
      <c r="B315" s="6">
        <v>12884</v>
      </c>
      <c r="C315" s="6">
        <v>15598</v>
      </c>
      <c r="D315" s="6">
        <v>18062.5</v>
      </c>
      <c r="E315" s="6">
        <v>17915.5</v>
      </c>
      <c r="F315" s="40">
        <v>16904</v>
      </c>
      <c r="G315" s="40">
        <v>15942.5</v>
      </c>
      <c r="H315" s="40">
        <v>16595.5</v>
      </c>
      <c r="I315" s="40">
        <v>15814.5</v>
      </c>
      <c r="J315" s="40">
        <v>16308</v>
      </c>
      <c r="K315" s="40">
        <v>15322</v>
      </c>
      <c r="L315" s="28">
        <f t="shared" si="247"/>
        <v>-986</v>
      </c>
      <c r="M315" s="128">
        <f t="shared" si="248"/>
        <v>-6.0461123375030658E-2</v>
      </c>
      <c r="N315" s="12">
        <f t="shared" si="249"/>
        <v>-3.8921122785008623E-2</v>
      </c>
      <c r="O315" s="12">
        <f t="shared" si="250"/>
        <v>0.1892269481527476</v>
      </c>
    </row>
    <row r="316" spans="1:16" x14ac:dyDescent="0.2">
      <c r="A316" s="97" t="s">
        <v>8</v>
      </c>
      <c r="B316" s="109">
        <v>29201</v>
      </c>
      <c r="C316" s="109">
        <v>29233.5</v>
      </c>
      <c r="D316" s="109">
        <v>30611</v>
      </c>
      <c r="E316" s="109">
        <v>28482.5</v>
      </c>
      <c r="F316" s="98">
        <v>28408.5</v>
      </c>
      <c r="G316" s="98">
        <v>28141</v>
      </c>
      <c r="H316" s="98">
        <v>28684.5</v>
      </c>
      <c r="I316" s="98">
        <v>28880.5</v>
      </c>
      <c r="J316" s="98">
        <v>28844.5</v>
      </c>
      <c r="K316" s="98">
        <v>29190.25</v>
      </c>
      <c r="L316" s="99">
        <f t="shared" si="247"/>
        <v>345.75</v>
      </c>
      <c r="M316" s="137">
        <f t="shared" si="248"/>
        <v>1.1986687236734905E-2</v>
      </c>
      <c r="N316" s="100">
        <f t="shared" si="249"/>
        <v>3.7285455385380764E-2</v>
      </c>
      <c r="O316" s="100">
        <f t="shared" si="250"/>
        <v>-3.6813807746310055E-4</v>
      </c>
      <c r="P316" s="85"/>
    </row>
    <row r="317" spans="1:16" x14ac:dyDescent="0.2">
      <c r="A317" s="8" t="s">
        <v>9</v>
      </c>
      <c r="B317" s="6">
        <v>7697</v>
      </c>
      <c r="C317" s="6">
        <v>9738.5</v>
      </c>
      <c r="D317" s="6">
        <v>10994.5</v>
      </c>
      <c r="E317" s="6">
        <v>11359.5</v>
      </c>
      <c r="F317" s="40">
        <v>11317.5</v>
      </c>
      <c r="G317" s="40">
        <v>12123.5</v>
      </c>
      <c r="H317" s="40">
        <v>12916.5</v>
      </c>
      <c r="I317" s="40">
        <v>13474</v>
      </c>
      <c r="J317" s="40">
        <v>12916.5</v>
      </c>
      <c r="K317" s="40">
        <v>12182</v>
      </c>
      <c r="L317" s="28">
        <f t="shared" si="247"/>
        <v>-734.5</v>
      </c>
      <c r="M317" s="128">
        <f t="shared" si="248"/>
        <v>-5.6865249874191927E-2</v>
      </c>
      <c r="N317" s="12">
        <f t="shared" si="249"/>
        <v>4.825339217222749E-3</v>
      </c>
      <c r="O317" s="12">
        <f t="shared" si="250"/>
        <v>0.58269455632064437</v>
      </c>
    </row>
    <row r="318" spans="1:16" x14ac:dyDescent="0.2">
      <c r="A318" s="97" t="s">
        <v>10</v>
      </c>
      <c r="B318" s="109">
        <v>24085.5</v>
      </c>
      <c r="C318" s="109">
        <v>23763</v>
      </c>
      <c r="D318" s="109">
        <v>23064</v>
      </c>
      <c r="E318" s="109">
        <v>21755</v>
      </c>
      <c r="F318" s="98">
        <v>20965.5</v>
      </c>
      <c r="G318" s="98">
        <v>19797</v>
      </c>
      <c r="H318" s="98">
        <v>19956</v>
      </c>
      <c r="I318" s="98">
        <v>20544</v>
      </c>
      <c r="J318" s="98">
        <v>20047</v>
      </c>
      <c r="K318" s="98">
        <v>21591.5</v>
      </c>
      <c r="L318" s="99">
        <f t="shared" si="247"/>
        <v>1544.5</v>
      </c>
      <c r="M318" s="137">
        <f t="shared" si="248"/>
        <v>7.7043946725195794E-2</v>
      </c>
      <c r="N318" s="100">
        <f t="shared" si="249"/>
        <v>9.0645047229378189E-2</v>
      </c>
      <c r="O318" s="100">
        <f t="shared" si="250"/>
        <v>-0.10354777770857986</v>
      </c>
      <c r="P318" s="85"/>
    </row>
    <row r="319" spans="1:16" x14ac:dyDescent="0.2">
      <c r="A319" s="8" t="s">
        <v>11</v>
      </c>
      <c r="B319" s="6">
        <v>3247</v>
      </c>
      <c r="C319" s="6">
        <v>3327</v>
      </c>
      <c r="D319" s="6">
        <v>3002</v>
      </c>
      <c r="E319" s="6">
        <v>2623.5</v>
      </c>
      <c r="F319" s="40">
        <v>2610.5</v>
      </c>
      <c r="G319" s="40">
        <v>2546</v>
      </c>
      <c r="H319" s="40">
        <v>2808.5</v>
      </c>
      <c r="I319" s="40">
        <v>2886.5</v>
      </c>
      <c r="J319" s="40">
        <v>2527.5</v>
      </c>
      <c r="K319" s="40">
        <v>2407</v>
      </c>
      <c r="L319" s="28">
        <f t="shared" si="247"/>
        <v>-120.5</v>
      </c>
      <c r="M319" s="128">
        <f t="shared" si="248"/>
        <v>-4.7675568743818002E-2</v>
      </c>
      <c r="N319" s="12">
        <f t="shared" si="249"/>
        <v>-5.4595443833464256E-2</v>
      </c>
      <c r="O319" s="12">
        <f t="shared" si="250"/>
        <v>-0.25870033877425314</v>
      </c>
    </row>
    <row r="320" spans="1:16" x14ac:dyDescent="0.2">
      <c r="A320" s="97" t="s">
        <v>12</v>
      </c>
      <c r="B320" s="109">
        <v>8650</v>
      </c>
      <c r="C320" s="109">
        <v>8831</v>
      </c>
      <c r="D320" s="109">
        <v>8201</v>
      </c>
      <c r="E320" s="109">
        <v>7648</v>
      </c>
      <c r="F320" s="98">
        <v>7846</v>
      </c>
      <c r="G320" s="98">
        <v>7368</v>
      </c>
      <c r="H320" s="98">
        <v>7298</v>
      </c>
      <c r="I320" s="98">
        <v>7633</v>
      </c>
      <c r="J320" s="98">
        <v>7467</v>
      </c>
      <c r="K320" s="98">
        <v>6871</v>
      </c>
      <c r="L320" s="99">
        <f t="shared" si="247"/>
        <v>-596</v>
      </c>
      <c r="M320" s="137">
        <f t="shared" si="248"/>
        <v>-7.9817865273871705E-2</v>
      </c>
      <c r="N320" s="100">
        <f t="shared" si="249"/>
        <v>-6.7453854505971772E-2</v>
      </c>
      <c r="O320" s="100">
        <f t="shared" si="250"/>
        <v>-0.20566473988439307</v>
      </c>
      <c r="P320" s="85"/>
    </row>
    <row r="321" spans="1:16" x14ac:dyDescent="0.2">
      <c r="A321" s="8" t="s">
        <v>13</v>
      </c>
      <c r="B321" s="6">
        <v>20651</v>
      </c>
      <c r="C321" s="6">
        <v>20975.5</v>
      </c>
      <c r="D321" s="6">
        <v>21433</v>
      </c>
      <c r="E321" s="6">
        <v>21233</v>
      </c>
      <c r="F321" s="40">
        <v>19985.5</v>
      </c>
      <c r="G321" s="40">
        <v>20077</v>
      </c>
      <c r="H321" s="40">
        <v>19183.5</v>
      </c>
      <c r="I321" s="40">
        <v>18298</v>
      </c>
      <c r="J321" s="40">
        <v>18877.5</v>
      </c>
      <c r="K321" s="40">
        <v>18806.5</v>
      </c>
      <c r="L321" s="28">
        <f t="shared" si="247"/>
        <v>-71</v>
      </c>
      <c r="M321" s="128">
        <f t="shared" si="248"/>
        <v>-3.7610912461925575E-3</v>
      </c>
      <c r="N321" s="12">
        <f t="shared" si="249"/>
        <v>-6.3281366738058481E-2</v>
      </c>
      <c r="O321" s="12">
        <f t="shared" si="250"/>
        <v>-8.9317708585540653E-2</v>
      </c>
    </row>
    <row r="322" spans="1:16" x14ac:dyDescent="0.2">
      <c r="A322" s="97" t="s">
        <v>94</v>
      </c>
      <c r="B322" s="109">
        <v>10264</v>
      </c>
      <c r="C322" s="109">
        <v>7727</v>
      </c>
      <c r="D322" s="109">
        <v>7089.75</v>
      </c>
      <c r="E322" s="109">
        <v>6077</v>
      </c>
      <c r="F322" s="98">
        <v>8102</v>
      </c>
      <c r="G322" s="98">
        <v>8087.5</v>
      </c>
      <c r="H322" s="98">
        <v>9142.5</v>
      </c>
      <c r="I322" s="98">
        <v>9302</v>
      </c>
      <c r="J322" s="98">
        <v>11501</v>
      </c>
      <c r="K322" s="98">
        <v>13901.5</v>
      </c>
      <c r="L322" s="99">
        <f t="shared" si="247"/>
        <v>2400.5</v>
      </c>
      <c r="M322" s="137">
        <f t="shared" si="248"/>
        <v>0.20872098078427964</v>
      </c>
      <c r="N322" s="100">
        <f t="shared" si="249"/>
        <v>0.71888717156105097</v>
      </c>
      <c r="O322" s="100">
        <f t="shared" si="250"/>
        <v>0.35439399844115355</v>
      </c>
      <c r="P322" s="85"/>
    </row>
    <row r="323" spans="1:16" x14ac:dyDescent="0.2">
      <c r="A323" s="8" t="s">
        <v>103</v>
      </c>
      <c r="B323" s="34">
        <v>29</v>
      </c>
      <c r="C323" s="34">
        <v>67</v>
      </c>
      <c r="D323" s="34">
        <v>37</v>
      </c>
      <c r="E323" s="34">
        <v>72</v>
      </c>
      <c r="F323" s="34">
        <v>84</v>
      </c>
      <c r="G323" s="34">
        <v>64</v>
      </c>
      <c r="H323" s="34">
        <v>93.5</v>
      </c>
      <c r="I323" s="40">
        <v>69</v>
      </c>
      <c r="J323" s="40">
        <v>49</v>
      </c>
      <c r="K323" s="40">
        <v>53</v>
      </c>
      <c r="L323" s="28">
        <f t="shared" si="247"/>
        <v>4</v>
      </c>
      <c r="M323" s="128">
        <f t="shared" si="248"/>
        <v>8.1632653061224483E-2</v>
      </c>
      <c r="N323" s="12">
        <f t="shared" si="249"/>
        <v>-0.171875</v>
      </c>
      <c r="O323" s="12">
        <f t="shared" si="250"/>
        <v>0.82758620689655171</v>
      </c>
    </row>
    <row r="324" spans="1:16" ht="10.5" x14ac:dyDescent="0.25">
      <c r="B324" s="9">
        <f>SUM(B325:B334)</f>
        <v>1</v>
      </c>
      <c r="C324" s="9">
        <f t="shared" ref="C324:J324" si="251">SUM(C325:C334)</f>
        <v>1</v>
      </c>
      <c r="D324" s="9">
        <f t="shared" si="251"/>
        <v>1</v>
      </c>
      <c r="E324" s="9">
        <f t="shared" si="251"/>
        <v>1.0000000000000002</v>
      </c>
      <c r="F324" s="9">
        <f t="shared" si="251"/>
        <v>1</v>
      </c>
      <c r="G324" s="9">
        <f t="shared" si="251"/>
        <v>0.99999999999999989</v>
      </c>
      <c r="H324" s="9">
        <f t="shared" si="251"/>
        <v>0.99999999999999989</v>
      </c>
      <c r="I324" s="9">
        <f t="shared" si="251"/>
        <v>1</v>
      </c>
      <c r="J324" s="9">
        <f t="shared" si="251"/>
        <v>1</v>
      </c>
      <c r="K324" s="9">
        <f t="shared" ref="K324" si="252">SUM(K325:K334)</f>
        <v>1.0000000000000002</v>
      </c>
      <c r="L324" s="20" t="s">
        <v>46</v>
      </c>
      <c r="M324" s="130"/>
      <c r="N324" s="11"/>
      <c r="O324" s="11"/>
    </row>
    <row r="325" spans="1:16" x14ac:dyDescent="0.2">
      <c r="A325" s="97" t="s">
        <v>7</v>
      </c>
      <c r="B325" s="110">
        <f>B314/B$313</f>
        <v>0.17247381818439655</v>
      </c>
      <c r="C325" s="110">
        <f t="shared" ref="C325:J325" si="253">C314/C$313</f>
        <v>0.17158347341659605</v>
      </c>
      <c r="D325" s="110">
        <f t="shared" si="253"/>
        <v>0.15935531799176819</v>
      </c>
      <c r="E325" s="110">
        <f t="shared" si="253"/>
        <v>0.15384365397184196</v>
      </c>
      <c r="F325" s="110">
        <f t="shared" si="253"/>
        <v>0.15453527028304975</v>
      </c>
      <c r="G325" s="110">
        <f t="shared" si="253"/>
        <v>0.1580160583026293</v>
      </c>
      <c r="H325" s="110">
        <f t="shared" si="253"/>
        <v>0.16296195330518778</v>
      </c>
      <c r="I325" s="110">
        <f t="shared" si="253"/>
        <v>0.17605661102124676</v>
      </c>
      <c r="J325" s="110">
        <f t="shared" si="253"/>
        <v>0.1808299644103521</v>
      </c>
      <c r="K325" s="110">
        <f t="shared" ref="K325" si="254">K314/K$313</f>
        <v>0.17457592528121585</v>
      </c>
      <c r="L325" s="111"/>
      <c r="M325" s="137">
        <f t="shared" ref="M325:M334" si="255">IFERROR((K325-J325),"n/a")</f>
        <v>-6.2540391291362463E-3</v>
      </c>
      <c r="N325" s="100">
        <f t="shared" ref="N325:N334" si="256">IFERROR((K325-G325),"n/a")</f>
        <v>1.6559866978586552E-2</v>
      </c>
      <c r="O325" s="100">
        <f t="shared" ref="O325:O334" si="257">IFERROR((K325-B325),"n/a")</f>
        <v>2.1021070968192945E-3</v>
      </c>
      <c r="P325" s="85"/>
    </row>
    <row r="326" spans="1:16" x14ac:dyDescent="0.2">
      <c r="A326" s="8" t="s">
        <v>266</v>
      </c>
      <c r="B326" s="10">
        <f t="shared" ref="B326:J326" si="258">B315/B$313</f>
        <v>9.1354505683067078E-2</v>
      </c>
      <c r="C326" s="10">
        <f t="shared" si="258"/>
        <v>0.10834803628735361</v>
      </c>
      <c r="D326" s="10">
        <f t="shared" si="258"/>
        <v>0.12395751302626183</v>
      </c>
      <c r="E326" s="10">
        <f t="shared" si="258"/>
        <v>0.1293832171215836</v>
      </c>
      <c r="F326" s="10">
        <f t="shared" si="258"/>
        <v>0.12296769406475735</v>
      </c>
      <c r="G326" s="10">
        <f t="shared" si="258"/>
        <v>0.11759737697178917</v>
      </c>
      <c r="H326" s="10">
        <f t="shared" si="258"/>
        <v>0.11905419510812837</v>
      </c>
      <c r="I326" s="10">
        <f t="shared" si="258"/>
        <v>0.11146352035692009</v>
      </c>
      <c r="J326" s="10">
        <f t="shared" si="258"/>
        <v>0.11269824816004975</v>
      </c>
      <c r="K326" s="10">
        <f t="shared" ref="K326" si="259">K315/K$313</f>
        <v>0.10510844753752832</v>
      </c>
      <c r="L326" s="25"/>
      <c r="M326" s="128">
        <f t="shared" si="255"/>
        <v>-7.589800622521431E-3</v>
      </c>
      <c r="N326" s="12">
        <f t="shared" si="256"/>
        <v>-1.2488929434260845E-2</v>
      </c>
      <c r="O326" s="12">
        <f t="shared" si="257"/>
        <v>1.3753941854461244E-2</v>
      </c>
    </row>
    <row r="327" spans="1:16" x14ac:dyDescent="0.2">
      <c r="A327" s="97" t="s">
        <v>8</v>
      </c>
      <c r="B327" s="110">
        <f t="shared" ref="B327:J327" si="260">B316/B$313</f>
        <v>0.20705083207476263</v>
      </c>
      <c r="C327" s="110">
        <f t="shared" si="260"/>
        <v>0.20306400300079189</v>
      </c>
      <c r="D327" s="110">
        <f t="shared" si="260"/>
        <v>0.21007409999982843</v>
      </c>
      <c r="E327" s="110">
        <f t="shared" si="260"/>
        <v>0.2056966024763755</v>
      </c>
      <c r="F327" s="110">
        <f t="shared" si="260"/>
        <v>0.20665687037616301</v>
      </c>
      <c r="G327" s="110">
        <f t="shared" si="260"/>
        <v>0.20757771901289754</v>
      </c>
      <c r="H327" s="110">
        <f t="shared" si="260"/>
        <v>0.20577928110506513</v>
      </c>
      <c r="I327" s="110">
        <f t="shared" si="260"/>
        <v>0.20355510447172093</v>
      </c>
      <c r="J327" s="110">
        <f t="shared" si="260"/>
        <v>0.19933312601499603</v>
      </c>
      <c r="K327" s="110">
        <f t="shared" ref="K327" si="261">K316/K$313</f>
        <v>0.20024421490225403</v>
      </c>
      <c r="L327" s="111"/>
      <c r="M327" s="137">
        <f t="shared" si="255"/>
        <v>9.1108888725799364E-4</v>
      </c>
      <c r="N327" s="100">
        <f t="shared" si="256"/>
        <v>-7.3335041106435128E-3</v>
      </c>
      <c r="O327" s="100">
        <f t="shared" si="257"/>
        <v>-6.8066171725086055E-3</v>
      </c>
      <c r="P327" s="85"/>
    </row>
    <row r="328" spans="1:16" x14ac:dyDescent="0.2">
      <c r="A328" s="8" t="s">
        <v>9</v>
      </c>
      <c r="B328" s="10">
        <f t="shared" ref="B328:J328" si="262">B317/B$313</f>
        <v>5.4575879404111093E-2</v>
      </c>
      <c r="C328" s="10">
        <f t="shared" si="262"/>
        <v>6.7646323335324596E-2</v>
      </c>
      <c r="D328" s="10">
        <f t="shared" si="262"/>
        <v>7.5451951666006128E-2</v>
      </c>
      <c r="E328" s="10">
        <f t="shared" si="262"/>
        <v>8.203670870992319E-2</v>
      </c>
      <c r="F328" s="10">
        <f t="shared" si="262"/>
        <v>8.2328849833050846E-2</v>
      </c>
      <c r="G328" s="10">
        <f t="shared" si="262"/>
        <v>8.9427116181118774E-2</v>
      </c>
      <c r="H328" s="10">
        <f t="shared" si="262"/>
        <v>9.2661475165806403E-2</v>
      </c>
      <c r="I328" s="10">
        <f t="shared" si="262"/>
        <v>9.4967243560602058E-2</v>
      </c>
      <c r="J328" s="10">
        <f t="shared" si="262"/>
        <v>8.9260910127500773E-2</v>
      </c>
      <c r="K328" s="10">
        <f t="shared" ref="K328" si="263">K317/K$313</f>
        <v>8.3568144361191102E-2</v>
      </c>
      <c r="L328" s="25"/>
      <c r="M328" s="128">
        <f t="shared" si="255"/>
        <v>-5.6927657663096709E-3</v>
      </c>
      <c r="N328" s="12">
        <f t="shared" si="256"/>
        <v>-5.8589718199276719E-3</v>
      </c>
      <c r="O328" s="12">
        <f t="shared" si="257"/>
        <v>2.8992264957080009E-2</v>
      </c>
    </row>
    <row r="329" spans="1:16" x14ac:dyDescent="0.2">
      <c r="A329" s="97" t="s">
        <v>10</v>
      </c>
      <c r="B329" s="110">
        <f t="shared" ref="B329:J329" si="264">B318/B$313</f>
        <v>0.17077917934100531</v>
      </c>
      <c r="C329" s="110">
        <f t="shared" si="264"/>
        <v>0.16506439199233131</v>
      </c>
      <c r="D329" s="110">
        <f t="shared" si="264"/>
        <v>0.15828130549136071</v>
      </c>
      <c r="E329" s="110">
        <f t="shared" si="264"/>
        <v>0.1571115452250873</v>
      </c>
      <c r="F329" s="110">
        <f t="shared" si="264"/>
        <v>0.15251296674838324</v>
      </c>
      <c r="G329" s="110">
        <f t="shared" si="264"/>
        <v>0.14602949800285464</v>
      </c>
      <c r="H329" s="110">
        <f t="shared" si="264"/>
        <v>0.14316203293530233</v>
      </c>
      <c r="I329" s="110">
        <f t="shared" si="264"/>
        <v>0.14479791091799085</v>
      </c>
      <c r="J329" s="110">
        <f t="shared" si="264"/>
        <v>0.13853702359973741</v>
      </c>
      <c r="K329" s="110">
        <f t="shared" ref="K329" si="265">K318/K$313</f>
        <v>0.14811702421397616</v>
      </c>
      <c r="L329" s="111"/>
      <c r="M329" s="137">
        <f t="shared" si="255"/>
        <v>9.5800006142387484E-3</v>
      </c>
      <c r="N329" s="100">
        <f t="shared" si="256"/>
        <v>2.0875262111215154E-3</v>
      </c>
      <c r="O329" s="100">
        <f t="shared" si="257"/>
        <v>-2.2662155127029154E-2</v>
      </c>
      <c r="P329" s="85"/>
    </row>
    <row r="330" spans="1:16" x14ac:dyDescent="0.2">
      <c r="A330" s="8" t="s">
        <v>11</v>
      </c>
      <c r="B330" s="10">
        <f t="shared" ref="B330:J330" si="266">B319/B$313</f>
        <v>2.3022980437202641E-2</v>
      </c>
      <c r="C330" s="10">
        <f t="shared" si="266"/>
        <v>2.3110265208874565E-2</v>
      </c>
      <c r="D330" s="10">
        <f t="shared" si="266"/>
        <v>2.0601824448710757E-2</v>
      </c>
      <c r="E330" s="10">
        <f t="shared" si="266"/>
        <v>1.8946547409699678E-2</v>
      </c>
      <c r="F330" s="10">
        <f t="shared" si="266"/>
        <v>1.8990012148370154E-2</v>
      </c>
      <c r="G330" s="10">
        <f t="shared" si="266"/>
        <v>1.8780173860446933E-2</v>
      </c>
      <c r="H330" s="10">
        <f t="shared" si="266"/>
        <v>2.0147853753196863E-2</v>
      </c>
      <c r="I330" s="10">
        <f t="shared" si="266"/>
        <v>2.0344585760552016E-2</v>
      </c>
      <c r="J330" s="10">
        <f t="shared" si="266"/>
        <v>1.7466569918109257E-2</v>
      </c>
      <c r="K330" s="10">
        <f t="shared" ref="K330" si="267">K319/K$313</f>
        <v>1.6511945778803723E-2</v>
      </c>
      <c r="L330" s="25"/>
      <c r="M330" s="128">
        <f t="shared" si="255"/>
        <v>-9.5462413930553353E-4</v>
      </c>
      <c r="N330" s="12">
        <f t="shared" si="256"/>
        <v>-2.2682280816432102E-3</v>
      </c>
      <c r="O330" s="12">
        <f t="shared" si="257"/>
        <v>-6.5110346583989176E-3</v>
      </c>
    </row>
    <row r="331" spans="1:16" x14ac:dyDescent="0.2">
      <c r="A331" s="97" t="s">
        <v>12</v>
      </c>
      <c r="B331" s="110">
        <f t="shared" ref="B331:J331" si="268">B320/B$313</f>
        <v>6.1333163160395082E-2</v>
      </c>
      <c r="C331" s="110">
        <f t="shared" si="268"/>
        <v>6.1342576513246552E-2</v>
      </c>
      <c r="D331" s="110">
        <f t="shared" si="268"/>
        <v>5.6281000101224818E-2</v>
      </c>
      <c r="E331" s="110">
        <f t="shared" si="268"/>
        <v>5.5232778574188353E-2</v>
      </c>
      <c r="F331" s="110">
        <f t="shared" si="268"/>
        <v>5.7075516305731558E-2</v>
      </c>
      <c r="G331" s="110">
        <f t="shared" si="268"/>
        <v>5.4348908485378239E-2</v>
      </c>
      <c r="H331" s="110">
        <f t="shared" si="268"/>
        <v>5.235500683312469E-2</v>
      </c>
      <c r="I331" s="110">
        <f t="shared" si="268"/>
        <v>5.3798795465197828E-2</v>
      </c>
      <c r="J331" s="110">
        <f t="shared" si="268"/>
        <v>5.1601534155696072E-2</v>
      </c>
      <c r="K331" s="110">
        <f t="shared" ref="K331" si="269">K320/K$313</f>
        <v>4.7134848128857661E-2</v>
      </c>
      <c r="L331" s="111"/>
      <c r="M331" s="137">
        <f t="shared" si="255"/>
        <v>-4.4666860268384109E-3</v>
      </c>
      <c r="N331" s="100">
        <f t="shared" si="256"/>
        <v>-7.2140603565205783E-3</v>
      </c>
      <c r="O331" s="100">
        <f t="shared" si="257"/>
        <v>-1.4198315031537422E-2</v>
      </c>
      <c r="P331" s="85"/>
    </row>
    <row r="332" spans="1:16" x14ac:dyDescent="0.2">
      <c r="A332" s="8" t="s">
        <v>13</v>
      </c>
      <c r="B332" s="10">
        <f t="shared" ref="B332:J332" si="270">B321/B$313</f>
        <v>0.14642672282373628</v>
      </c>
      <c r="C332" s="10">
        <f t="shared" si="270"/>
        <v>0.1457016434892541</v>
      </c>
      <c r="D332" s="10">
        <f t="shared" si="270"/>
        <v>0.14708824230820042</v>
      </c>
      <c r="E332" s="10">
        <f t="shared" si="270"/>
        <v>0.15334173476277999</v>
      </c>
      <c r="F332" s="10">
        <f t="shared" si="270"/>
        <v>0.14538398306502651</v>
      </c>
      <c r="G332" s="10">
        <f t="shared" si="270"/>
        <v>0.14809487454681583</v>
      </c>
      <c r="H332" s="10">
        <f t="shared" si="270"/>
        <v>0.13762020739699199</v>
      </c>
      <c r="I332" s="10">
        <f t="shared" si="270"/>
        <v>0.12896768759625177</v>
      </c>
      <c r="J332" s="10">
        <f t="shared" si="270"/>
        <v>0.13045506375038873</v>
      </c>
      <c r="K332" s="10">
        <f t="shared" ref="K332" si="271">K321/K$313</f>
        <v>0.12901201009101465</v>
      </c>
      <c r="L332" s="25"/>
      <c r="M332" s="128">
        <f t="shared" si="255"/>
        <v>-1.4430536593740828E-3</v>
      </c>
      <c r="N332" s="12">
        <f t="shared" si="256"/>
        <v>-1.908286445580118E-2</v>
      </c>
      <c r="O332" s="12">
        <f t="shared" si="257"/>
        <v>-1.7414712732721632E-2</v>
      </c>
    </row>
    <row r="333" spans="1:16" x14ac:dyDescent="0.2">
      <c r="A333" s="97" t="s">
        <v>94</v>
      </c>
      <c r="B333" s="110">
        <f t="shared" ref="B333:J334" si="272">B322/B$313</f>
        <v>7.2777293257606374E-2</v>
      </c>
      <c r="C333" s="110">
        <f t="shared" si="272"/>
        <v>5.3673886164404494E-2</v>
      </c>
      <c r="D333" s="110">
        <f t="shared" si="272"/>
        <v>4.8654825078363453E-2</v>
      </c>
      <c r="E333" s="110">
        <f t="shared" si="272"/>
        <v>4.388723789165045E-2</v>
      </c>
      <c r="F333" s="110">
        <f t="shared" si="272"/>
        <v>5.8937781431179843E-2</v>
      </c>
      <c r="G333" s="110">
        <f t="shared" si="272"/>
        <v>5.9656188568878464E-2</v>
      </c>
      <c r="H333" s="110">
        <f t="shared" si="272"/>
        <v>6.5587236225245621E-2</v>
      </c>
      <c r="I333" s="110">
        <f t="shared" si="272"/>
        <v>6.5562216090301342E-2</v>
      </c>
      <c r="J333" s="110">
        <f t="shared" si="272"/>
        <v>7.9478939912235244E-2</v>
      </c>
      <c r="K333" s="110">
        <f t="shared" ref="K333" si="273">K322/K$313</f>
        <v>9.5363861339443273E-2</v>
      </c>
      <c r="L333" s="111"/>
      <c r="M333" s="137">
        <f t="shared" si="255"/>
        <v>1.5884921427208029E-2</v>
      </c>
      <c r="N333" s="100">
        <f t="shared" si="256"/>
        <v>3.5707672770564809E-2</v>
      </c>
      <c r="O333" s="100">
        <f t="shared" si="257"/>
        <v>2.25865680818369E-2</v>
      </c>
      <c r="P333" s="85"/>
    </row>
    <row r="334" spans="1:16" x14ac:dyDescent="0.2">
      <c r="A334" s="8" t="s">
        <v>103</v>
      </c>
      <c r="B334" s="10">
        <f t="shared" si="272"/>
        <v>2.0562563371693149E-4</v>
      </c>
      <c r="C334" s="10">
        <f t="shared" si="272"/>
        <v>4.6540059182284213E-4</v>
      </c>
      <c r="D334" s="10">
        <f t="shared" si="272"/>
        <v>2.5391988827524917E-4</v>
      </c>
      <c r="E334" s="10">
        <f t="shared" si="272"/>
        <v>5.1997385686997403E-4</v>
      </c>
      <c r="F334" s="10">
        <f t="shared" si="272"/>
        <v>6.1105574428771999E-4</v>
      </c>
      <c r="G334" s="10">
        <f t="shared" si="272"/>
        <v>4.7208606719112477E-4</v>
      </c>
      <c r="H334" s="10">
        <f>H323/H$313</f>
        <v>6.7075817195083023E-4</v>
      </c>
      <c r="I334" s="10">
        <f t="shared" si="272"/>
        <v>4.863247592163828E-4</v>
      </c>
      <c r="J334" s="10">
        <f t="shared" si="272"/>
        <v>3.3861995093466019E-4</v>
      </c>
      <c r="K334" s="108">
        <f t="shared" ref="K334" si="274">K323/K$313</f>
        <v>3.635783657152461E-4</v>
      </c>
      <c r="M334" s="128">
        <f t="shared" si="255"/>
        <v>2.4958414780585909E-5</v>
      </c>
      <c r="N334" s="12">
        <f t="shared" si="256"/>
        <v>-1.0850770147587867E-4</v>
      </c>
      <c r="O334" s="12">
        <f t="shared" si="257"/>
        <v>1.579527319983146E-4</v>
      </c>
    </row>
    <row r="335" spans="1:16" x14ac:dyDescent="0.2">
      <c r="A335" s="15" t="s">
        <v>207</v>
      </c>
    </row>
    <row r="336" spans="1:16" x14ac:dyDescent="0.2">
      <c r="A336" s="15" t="s">
        <v>95</v>
      </c>
    </row>
    <row r="337" spans="1:16" x14ac:dyDescent="0.2">
      <c r="A337" s="15"/>
    </row>
    <row r="338" spans="1:16" ht="18" x14ac:dyDescent="0.4">
      <c r="A338" s="1" t="s">
        <v>217</v>
      </c>
    </row>
    <row r="340" spans="1:16" ht="10.5" x14ac:dyDescent="0.25">
      <c r="A340" s="2"/>
      <c r="B340" s="114" t="str">
        <f>B$2</f>
        <v>Year of Fall Census</v>
      </c>
      <c r="C340" s="3"/>
      <c r="D340" s="3"/>
      <c r="E340" s="3"/>
      <c r="F340" s="3"/>
      <c r="G340" s="3"/>
      <c r="H340" s="3"/>
      <c r="I340" s="3"/>
      <c r="J340" s="3"/>
      <c r="K340" s="3"/>
      <c r="L340" s="22" t="str">
        <f>L$2</f>
        <v>diff</v>
      </c>
      <c r="M340" s="117" t="str">
        <f>M$2</f>
        <v>% chg</v>
      </c>
      <c r="N340" s="123" t="str">
        <f>N$2</f>
        <v>pct chg 5/10 year</v>
      </c>
      <c r="O340" s="115"/>
      <c r="P340" s="116" t="str">
        <f>P$2</f>
        <v>10yr</v>
      </c>
    </row>
    <row r="341" spans="1:16" ht="10.5" x14ac:dyDescent="0.25">
      <c r="A341" s="4" t="s">
        <v>0</v>
      </c>
      <c r="B341" s="113">
        <f>B$3</f>
        <v>2017</v>
      </c>
      <c r="C341" s="113">
        <f t="shared" ref="C341:K341" si="275">C$3</f>
        <v>2018</v>
      </c>
      <c r="D341" s="113">
        <f t="shared" si="275"/>
        <v>2019</v>
      </c>
      <c r="E341" s="113" t="str">
        <f t="shared" si="275"/>
        <v>2020^</v>
      </c>
      <c r="F341" s="113">
        <f t="shared" si="275"/>
        <v>2021</v>
      </c>
      <c r="G341" s="113">
        <f t="shared" si="275"/>
        <v>2022</v>
      </c>
      <c r="H341" s="113">
        <f t="shared" si="275"/>
        <v>2023</v>
      </c>
      <c r="I341" s="113">
        <f t="shared" si="275"/>
        <v>2024</v>
      </c>
      <c r="J341" s="113">
        <f t="shared" si="275"/>
        <v>2025</v>
      </c>
      <c r="K341" s="113">
        <f t="shared" si="275"/>
        <v>2026</v>
      </c>
      <c r="L341" s="23" t="str">
        <f>L$3</f>
        <v>2025 to 2026</v>
      </c>
      <c r="M341" s="125"/>
      <c r="N341" s="24" t="str">
        <f>N$3</f>
        <v>2022-26</v>
      </c>
      <c r="O341" s="24" t="str">
        <f>O$3</f>
        <v>2017-26</v>
      </c>
      <c r="P341" s="113" t="str">
        <f>P$3</f>
        <v>trend</v>
      </c>
    </row>
    <row r="342" spans="1:16" x14ac:dyDescent="0.2">
      <c r="A342" s="8" t="s">
        <v>37</v>
      </c>
      <c r="B342" s="6">
        <v>2680</v>
      </c>
      <c r="C342" s="6">
        <v>2778</v>
      </c>
      <c r="D342" s="6">
        <v>2822</v>
      </c>
      <c r="E342" s="6">
        <v>3125</v>
      </c>
      <c r="F342" s="6">
        <v>3374</v>
      </c>
      <c r="G342" s="6">
        <v>4225</v>
      </c>
      <c r="H342" s="6">
        <v>3937</v>
      </c>
      <c r="I342" s="6">
        <v>3419</v>
      </c>
      <c r="J342" s="6">
        <v>3550</v>
      </c>
      <c r="K342" s="6">
        <v>2973</v>
      </c>
      <c r="L342" s="28">
        <f t="shared" ref="L342:L352" si="276">K342-J342</f>
        <v>-577</v>
      </c>
      <c r="M342" s="128">
        <f t="shared" ref="M342:M352" si="277">IFERROR((K342-J342)/J342,"n/a")</f>
        <v>-0.16253521126760564</v>
      </c>
      <c r="N342" s="12">
        <f t="shared" ref="N342:N352" si="278">IFERROR((K342-G342)/G342,"n/a")</f>
        <v>-0.29633136094674556</v>
      </c>
      <c r="O342" s="12">
        <f t="shared" ref="O342:O352" si="279">IFERROR((K342-B342)/B342,"n/a")</f>
        <v>0.10932835820895523</v>
      </c>
    </row>
    <row r="343" spans="1:16" x14ac:dyDescent="0.2">
      <c r="A343" s="97" t="s">
        <v>7</v>
      </c>
      <c r="B343" s="109">
        <v>265</v>
      </c>
      <c r="C343" s="109">
        <v>306</v>
      </c>
      <c r="D343" s="109">
        <v>329</v>
      </c>
      <c r="E343" s="109">
        <v>386</v>
      </c>
      <c r="F343" s="112">
        <v>436</v>
      </c>
      <c r="G343" s="112">
        <v>505</v>
      </c>
      <c r="H343" s="112">
        <v>549</v>
      </c>
      <c r="I343" s="112">
        <v>553</v>
      </c>
      <c r="J343" s="112">
        <v>441</v>
      </c>
      <c r="K343" s="112">
        <v>359</v>
      </c>
      <c r="L343" s="99">
        <f t="shared" si="276"/>
        <v>-82</v>
      </c>
      <c r="M343" s="137">
        <f t="shared" si="277"/>
        <v>-0.18594104308390022</v>
      </c>
      <c r="N343" s="100">
        <f t="shared" si="278"/>
        <v>-0.28910891089108909</v>
      </c>
      <c r="O343" s="100">
        <f t="shared" si="279"/>
        <v>0.35471698113207545</v>
      </c>
      <c r="P343" s="85"/>
    </row>
    <row r="344" spans="1:16" x14ac:dyDescent="0.2">
      <c r="A344" s="8" t="s">
        <v>266</v>
      </c>
      <c r="B344" s="6">
        <v>559</v>
      </c>
      <c r="C344" s="6">
        <v>543</v>
      </c>
      <c r="D344" s="6">
        <v>683</v>
      </c>
      <c r="E344" s="6">
        <v>1013</v>
      </c>
      <c r="F344" s="39">
        <v>979</v>
      </c>
      <c r="G344" s="6">
        <v>1036</v>
      </c>
      <c r="H344" s="6">
        <v>1062</v>
      </c>
      <c r="I344" s="6">
        <v>1098</v>
      </c>
      <c r="J344" s="6">
        <v>1360</v>
      </c>
      <c r="K344" s="6">
        <v>1117</v>
      </c>
      <c r="L344" s="28">
        <f t="shared" si="276"/>
        <v>-243</v>
      </c>
      <c r="M344" s="128">
        <f t="shared" si="277"/>
        <v>-0.1786764705882353</v>
      </c>
      <c r="N344" s="12">
        <f t="shared" si="278"/>
        <v>7.8185328185328182E-2</v>
      </c>
      <c r="O344" s="12">
        <f t="shared" si="279"/>
        <v>0.99821109123434704</v>
      </c>
    </row>
    <row r="345" spans="1:16" x14ac:dyDescent="0.2">
      <c r="A345" s="97" t="s">
        <v>8</v>
      </c>
      <c r="B345" s="109">
        <v>605</v>
      </c>
      <c r="C345" s="109">
        <v>575</v>
      </c>
      <c r="D345" s="109">
        <v>645</v>
      </c>
      <c r="E345" s="109">
        <v>482</v>
      </c>
      <c r="F345" s="112">
        <v>806</v>
      </c>
      <c r="G345" s="98">
        <v>1604</v>
      </c>
      <c r="H345" s="112">
        <v>1223</v>
      </c>
      <c r="I345" s="112">
        <v>649</v>
      </c>
      <c r="J345" s="112">
        <v>587</v>
      </c>
      <c r="K345" s="112">
        <v>424</v>
      </c>
      <c r="L345" s="99">
        <f t="shared" si="276"/>
        <v>-163</v>
      </c>
      <c r="M345" s="137">
        <f t="shared" si="277"/>
        <v>-0.2776831345826235</v>
      </c>
      <c r="N345" s="100">
        <f t="shared" si="278"/>
        <v>-0.73566084788029928</v>
      </c>
      <c r="O345" s="100">
        <f t="shared" si="279"/>
        <v>-0.29917355371900828</v>
      </c>
      <c r="P345" s="85"/>
    </row>
    <row r="346" spans="1:16" x14ac:dyDescent="0.2">
      <c r="A346" s="8" t="s">
        <v>9</v>
      </c>
      <c r="B346" s="6">
        <v>83</v>
      </c>
      <c r="C346" s="6">
        <v>77</v>
      </c>
      <c r="D346" s="6">
        <v>91</v>
      </c>
      <c r="E346" s="6">
        <v>100</v>
      </c>
      <c r="F346" s="39">
        <v>97</v>
      </c>
      <c r="G346" s="39">
        <v>88</v>
      </c>
      <c r="H346" s="39">
        <v>91</v>
      </c>
      <c r="I346" s="39">
        <v>90</v>
      </c>
      <c r="J346" s="39">
        <v>92</v>
      </c>
      <c r="K346" s="39">
        <v>80</v>
      </c>
      <c r="L346" s="28">
        <f t="shared" si="276"/>
        <v>-12</v>
      </c>
      <c r="M346" s="128">
        <f t="shared" si="277"/>
        <v>-0.13043478260869565</v>
      </c>
      <c r="N346" s="12">
        <f t="shared" si="278"/>
        <v>-9.0909090909090912E-2</v>
      </c>
      <c r="O346" s="12">
        <f t="shared" si="279"/>
        <v>-3.614457831325301E-2</v>
      </c>
    </row>
    <row r="347" spans="1:16" x14ac:dyDescent="0.2">
      <c r="A347" s="97" t="s">
        <v>10</v>
      </c>
      <c r="B347" s="109">
        <v>513</v>
      </c>
      <c r="C347" s="109">
        <v>693</v>
      </c>
      <c r="D347" s="109">
        <v>482</v>
      </c>
      <c r="E347" s="109">
        <v>535</v>
      </c>
      <c r="F347" s="112">
        <v>506</v>
      </c>
      <c r="G347" s="112">
        <v>490</v>
      </c>
      <c r="H347" s="112">
        <v>485</v>
      </c>
      <c r="I347" s="112">
        <v>514</v>
      </c>
      <c r="J347" s="112">
        <v>531</v>
      </c>
      <c r="K347" s="112">
        <v>530</v>
      </c>
      <c r="L347" s="99">
        <f t="shared" si="276"/>
        <v>-1</v>
      </c>
      <c r="M347" s="137">
        <f t="shared" si="277"/>
        <v>-1.8832391713747645E-3</v>
      </c>
      <c r="N347" s="100">
        <f t="shared" si="278"/>
        <v>8.1632653061224483E-2</v>
      </c>
      <c r="O347" s="100">
        <f t="shared" si="279"/>
        <v>3.3138401559454189E-2</v>
      </c>
      <c r="P347" s="85"/>
    </row>
    <row r="348" spans="1:16" x14ac:dyDescent="0.2">
      <c r="A348" s="8" t="s">
        <v>11</v>
      </c>
      <c r="B348" s="6">
        <v>104</v>
      </c>
      <c r="C348" s="6">
        <v>73</v>
      </c>
      <c r="D348" s="6">
        <v>94</v>
      </c>
      <c r="E348" s="6">
        <v>92</v>
      </c>
      <c r="F348" s="39">
        <v>85</v>
      </c>
      <c r="G348" s="39">
        <v>78</v>
      </c>
      <c r="H348" s="39">
        <v>85</v>
      </c>
      <c r="I348" s="39">
        <v>101</v>
      </c>
      <c r="J348" s="39">
        <v>103</v>
      </c>
      <c r="K348" s="39">
        <v>90</v>
      </c>
      <c r="L348" s="28">
        <f t="shared" si="276"/>
        <v>-13</v>
      </c>
      <c r="M348" s="128">
        <f t="shared" si="277"/>
        <v>-0.12621359223300971</v>
      </c>
      <c r="N348" s="12">
        <f t="shared" si="278"/>
        <v>0.15384615384615385</v>
      </c>
      <c r="O348" s="12">
        <f t="shared" si="279"/>
        <v>-0.13461538461538461</v>
      </c>
    </row>
    <row r="349" spans="1:16" x14ac:dyDescent="0.2">
      <c r="A349" s="97" t="s">
        <v>12</v>
      </c>
      <c r="B349" s="109">
        <v>127</v>
      </c>
      <c r="C349" s="109">
        <v>113</v>
      </c>
      <c r="D349" s="109">
        <v>121</v>
      </c>
      <c r="E349" s="109">
        <v>115</v>
      </c>
      <c r="F349" s="112">
        <v>106</v>
      </c>
      <c r="G349" s="112">
        <v>108</v>
      </c>
      <c r="H349" s="112">
        <v>116</v>
      </c>
      <c r="I349" s="112">
        <v>105</v>
      </c>
      <c r="J349" s="112">
        <v>125</v>
      </c>
      <c r="K349" s="112">
        <v>117</v>
      </c>
      <c r="L349" s="99">
        <f t="shared" si="276"/>
        <v>-8</v>
      </c>
      <c r="M349" s="137">
        <f t="shared" si="277"/>
        <v>-6.4000000000000001E-2</v>
      </c>
      <c r="N349" s="100">
        <f t="shared" si="278"/>
        <v>8.3333333333333329E-2</v>
      </c>
      <c r="O349" s="100">
        <f t="shared" si="279"/>
        <v>-7.874015748031496E-2</v>
      </c>
      <c r="P349" s="85"/>
    </row>
    <row r="350" spans="1:16" x14ac:dyDescent="0.2">
      <c r="A350" s="8" t="s">
        <v>13</v>
      </c>
      <c r="B350" s="6">
        <v>401</v>
      </c>
      <c r="C350" s="6">
        <v>365</v>
      </c>
      <c r="D350" s="6">
        <v>343</v>
      </c>
      <c r="E350" s="6">
        <v>374</v>
      </c>
      <c r="F350" s="39">
        <v>333</v>
      </c>
      <c r="G350" s="39">
        <v>300</v>
      </c>
      <c r="H350" s="39">
        <v>305</v>
      </c>
      <c r="I350" s="39">
        <v>287</v>
      </c>
      <c r="J350" s="39">
        <v>288</v>
      </c>
      <c r="K350" s="39">
        <v>237</v>
      </c>
      <c r="L350" s="28">
        <f t="shared" si="276"/>
        <v>-51</v>
      </c>
      <c r="M350" s="128">
        <f t="shared" si="277"/>
        <v>-0.17708333333333334</v>
      </c>
      <c r="N350" s="12">
        <f t="shared" si="278"/>
        <v>-0.21</v>
      </c>
      <c r="O350" s="12">
        <f t="shared" si="279"/>
        <v>-0.40897755610972569</v>
      </c>
    </row>
    <row r="351" spans="1:16" x14ac:dyDescent="0.2">
      <c r="A351" s="97" t="s">
        <v>160</v>
      </c>
      <c r="B351" s="109">
        <v>14</v>
      </c>
      <c r="C351" s="109">
        <v>19</v>
      </c>
      <c r="D351" s="109">
        <v>17</v>
      </c>
      <c r="E351" s="109">
        <v>11</v>
      </c>
      <c r="F351" s="112">
        <v>14</v>
      </c>
      <c r="G351" s="112">
        <v>11</v>
      </c>
      <c r="H351" s="112">
        <v>14</v>
      </c>
      <c r="I351" s="112">
        <v>16</v>
      </c>
      <c r="J351" s="112">
        <v>19</v>
      </c>
      <c r="K351" s="112">
        <v>12</v>
      </c>
      <c r="L351" s="99">
        <f t="shared" si="276"/>
        <v>-7</v>
      </c>
      <c r="M351" s="137">
        <f t="shared" si="277"/>
        <v>-0.36842105263157893</v>
      </c>
      <c r="N351" s="100">
        <f t="shared" si="278"/>
        <v>9.0909090909090912E-2</v>
      </c>
      <c r="O351" s="100">
        <f t="shared" si="279"/>
        <v>-0.14285714285714285</v>
      </c>
      <c r="P351" s="85"/>
    </row>
    <row r="352" spans="1:16" x14ac:dyDescent="0.2">
      <c r="A352" s="8" t="s">
        <v>35</v>
      </c>
      <c r="B352" s="6">
        <v>9</v>
      </c>
      <c r="C352" s="6">
        <v>14</v>
      </c>
      <c r="D352" s="6">
        <v>17</v>
      </c>
      <c r="E352" s="6">
        <v>17</v>
      </c>
      <c r="F352" s="39">
        <v>12</v>
      </c>
      <c r="G352" s="39">
        <v>5</v>
      </c>
      <c r="H352" s="39">
        <v>7</v>
      </c>
      <c r="I352" s="39">
        <v>6</v>
      </c>
      <c r="J352" s="39">
        <v>4</v>
      </c>
      <c r="K352" s="39">
        <v>7</v>
      </c>
      <c r="L352" s="28">
        <f t="shared" si="276"/>
        <v>3</v>
      </c>
      <c r="M352" s="128">
        <f t="shared" si="277"/>
        <v>0.75</v>
      </c>
      <c r="N352" s="12">
        <f t="shared" si="278"/>
        <v>0.4</v>
      </c>
      <c r="O352" s="12">
        <f t="shared" si="279"/>
        <v>-0.22222222222222221</v>
      </c>
    </row>
    <row r="353" spans="1:16" ht="10.5" x14ac:dyDescent="0.25">
      <c r="B353" s="9">
        <f>SUM(B354:B363)</f>
        <v>0.99999999999999978</v>
      </c>
      <c r="C353" s="9">
        <f t="shared" ref="C353" si="280">SUM(C354:C363)</f>
        <v>1</v>
      </c>
      <c r="D353" s="9">
        <f t="shared" ref="D353" si="281">SUM(D354:D363)</f>
        <v>1</v>
      </c>
      <c r="E353" s="9">
        <f t="shared" ref="E353" si="282">SUM(E354:E363)</f>
        <v>1</v>
      </c>
      <c r="F353" s="9">
        <f t="shared" ref="F353" si="283">SUM(F354:F363)</f>
        <v>1.0000000000000002</v>
      </c>
      <c r="G353" s="9">
        <f t="shared" ref="G353" si="284">SUM(G354:G363)</f>
        <v>1</v>
      </c>
      <c r="H353" s="9">
        <f t="shared" ref="H353" si="285">SUM(H354:H363)</f>
        <v>1</v>
      </c>
      <c r="I353" s="9">
        <f t="shared" ref="I353" si="286">SUM(I354:I363)</f>
        <v>1</v>
      </c>
      <c r="J353" s="9">
        <f t="shared" ref="J353:K353" si="287">SUM(J354:J363)</f>
        <v>0.99999999999999989</v>
      </c>
      <c r="K353" s="9">
        <f t="shared" si="287"/>
        <v>1</v>
      </c>
      <c r="L353" s="20" t="s">
        <v>46</v>
      </c>
      <c r="M353" s="130"/>
      <c r="N353" s="11"/>
      <c r="O353" s="11"/>
    </row>
    <row r="354" spans="1:16" x14ac:dyDescent="0.2">
      <c r="A354" s="97" t="s">
        <v>7</v>
      </c>
      <c r="B354" s="110">
        <f>B343/B$342</f>
        <v>9.8880597014925367E-2</v>
      </c>
      <c r="C354" s="110">
        <f t="shared" ref="C354:J354" si="288">C343/C$342</f>
        <v>0.1101511879049676</v>
      </c>
      <c r="D354" s="110">
        <f t="shared" si="288"/>
        <v>0.11658398299078668</v>
      </c>
      <c r="E354" s="110">
        <f t="shared" si="288"/>
        <v>0.12352</v>
      </c>
      <c r="F354" s="110">
        <f t="shared" si="288"/>
        <v>0.12922347362181388</v>
      </c>
      <c r="G354" s="110">
        <f t="shared" si="288"/>
        <v>0.11952662721893491</v>
      </c>
      <c r="H354" s="110">
        <f t="shared" si="288"/>
        <v>0.13944627889255778</v>
      </c>
      <c r="I354" s="110">
        <f t="shared" si="288"/>
        <v>0.16174319976601345</v>
      </c>
      <c r="J354" s="110">
        <f t="shared" si="288"/>
        <v>0.12422535211267606</v>
      </c>
      <c r="K354" s="110">
        <f t="shared" ref="K354" si="289">K343/K$342</f>
        <v>0.12075344769593004</v>
      </c>
      <c r="L354" s="111"/>
      <c r="M354" s="137">
        <f t="shared" ref="M354:M363" si="290">IFERROR((K354-J354),"n/a")</f>
        <v>-3.4719044167460245E-3</v>
      </c>
      <c r="N354" s="100">
        <f t="shared" ref="N354:N363" si="291">IFERROR((K354-G354),"n/a")</f>
        <v>1.2268204769951274E-3</v>
      </c>
      <c r="O354" s="100">
        <f t="shared" ref="O354:O363" si="292">IFERROR((K354-B354),"n/a")</f>
        <v>2.1872850681004669E-2</v>
      </c>
      <c r="P354" s="85"/>
    </row>
    <row r="355" spans="1:16" x14ac:dyDescent="0.2">
      <c r="A355" s="8" t="s">
        <v>266</v>
      </c>
      <c r="B355" s="10">
        <f t="shared" ref="B355:J355" si="293">B344/B$342</f>
        <v>0.20858208955223881</v>
      </c>
      <c r="C355" s="10">
        <f t="shared" si="293"/>
        <v>0.19546436285097193</v>
      </c>
      <c r="D355" s="10">
        <f t="shared" si="293"/>
        <v>0.24202693125442948</v>
      </c>
      <c r="E355" s="10">
        <f t="shared" si="293"/>
        <v>0.32416</v>
      </c>
      <c r="F355" s="10">
        <f t="shared" si="293"/>
        <v>0.29016004742145823</v>
      </c>
      <c r="G355" s="10">
        <f t="shared" si="293"/>
        <v>0.24520710059171597</v>
      </c>
      <c r="H355" s="10">
        <f t="shared" si="293"/>
        <v>0.269748539497079</v>
      </c>
      <c r="I355" s="10">
        <f t="shared" si="293"/>
        <v>0.32114653407429072</v>
      </c>
      <c r="J355" s="10">
        <f t="shared" si="293"/>
        <v>0.38309859154929576</v>
      </c>
      <c r="K355" s="10">
        <f t="shared" ref="K355" si="294">K344/K$342</f>
        <v>0.37571476622939792</v>
      </c>
      <c r="L355" s="25"/>
      <c r="M355" s="128">
        <f t="shared" si="290"/>
        <v>-7.383825319897841E-3</v>
      </c>
      <c r="N355" s="12">
        <f t="shared" si="291"/>
        <v>0.13050766563768196</v>
      </c>
      <c r="O355" s="12">
        <f t="shared" si="292"/>
        <v>0.16713267667715911</v>
      </c>
    </row>
    <row r="356" spans="1:16" x14ac:dyDescent="0.2">
      <c r="A356" s="97" t="s">
        <v>8</v>
      </c>
      <c r="B356" s="110">
        <f t="shared" ref="B356:J356" si="295">B345/B$342</f>
        <v>0.22574626865671643</v>
      </c>
      <c r="C356" s="110">
        <f t="shared" si="295"/>
        <v>0.20698344132469401</v>
      </c>
      <c r="D356" s="110">
        <f t="shared" si="295"/>
        <v>0.22856130403968816</v>
      </c>
      <c r="E356" s="110">
        <f t="shared" si="295"/>
        <v>0.15423999999999999</v>
      </c>
      <c r="F356" s="110">
        <f t="shared" si="295"/>
        <v>0.23888559573206877</v>
      </c>
      <c r="G356" s="110">
        <f t="shared" si="295"/>
        <v>0.3796449704142012</v>
      </c>
      <c r="H356" s="110">
        <f t="shared" si="295"/>
        <v>0.31064262128524256</v>
      </c>
      <c r="I356" s="110">
        <f t="shared" si="295"/>
        <v>0.18982158525884762</v>
      </c>
      <c r="J356" s="110">
        <f t="shared" si="295"/>
        <v>0.16535211267605635</v>
      </c>
      <c r="K356" s="110">
        <f t="shared" ref="K356" si="296">K345/K$342</f>
        <v>0.14261688530104272</v>
      </c>
      <c r="L356" s="111"/>
      <c r="M356" s="137">
        <f t="shared" si="290"/>
        <v>-2.2735227375013628E-2</v>
      </c>
      <c r="N356" s="100">
        <f t="shared" si="291"/>
        <v>-0.23702808511315848</v>
      </c>
      <c r="O356" s="100">
        <f t="shared" si="292"/>
        <v>-8.3129383355673714E-2</v>
      </c>
      <c r="P356" s="85"/>
    </row>
    <row r="357" spans="1:16" x14ac:dyDescent="0.2">
      <c r="A357" s="8" t="s">
        <v>9</v>
      </c>
      <c r="B357" s="10">
        <f t="shared" ref="B357:J357" si="297">B346/B$342</f>
        <v>3.0970149253731344E-2</v>
      </c>
      <c r="C357" s="10">
        <f t="shared" si="297"/>
        <v>2.771778257739381E-2</v>
      </c>
      <c r="D357" s="10">
        <f t="shared" si="297"/>
        <v>3.2246633593196315E-2</v>
      </c>
      <c r="E357" s="10">
        <f t="shared" si="297"/>
        <v>3.2000000000000001E-2</v>
      </c>
      <c r="F357" s="10">
        <f t="shared" si="297"/>
        <v>2.874925903971547E-2</v>
      </c>
      <c r="G357" s="10">
        <f t="shared" si="297"/>
        <v>2.0828402366863907E-2</v>
      </c>
      <c r="H357" s="10">
        <f t="shared" si="297"/>
        <v>2.3114046228092457E-2</v>
      </c>
      <c r="I357" s="10">
        <f t="shared" si="297"/>
        <v>2.6323486399532026E-2</v>
      </c>
      <c r="J357" s="10">
        <f t="shared" si="297"/>
        <v>2.5915492957746478E-2</v>
      </c>
      <c r="K357" s="10">
        <f t="shared" ref="K357" si="298">K346/K$342</f>
        <v>2.6908846283215607E-2</v>
      </c>
      <c r="L357" s="25"/>
      <c r="M357" s="128">
        <f t="shared" si="290"/>
        <v>9.9335332546912972E-4</v>
      </c>
      <c r="N357" s="12">
        <f t="shared" si="291"/>
        <v>6.0804439163517007E-3</v>
      </c>
      <c r="O357" s="12">
        <f t="shared" si="292"/>
        <v>-4.0613029705157365E-3</v>
      </c>
    </row>
    <row r="358" spans="1:16" x14ac:dyDescent="0.2">
      <c r="A358" s="97" t="s">
        <v>10</v>
      </c>
      <c r="B358" s="110">
        <f t="shared" ref="B358:J358" si="299">B347/B$342</f>
        <v>0.19141791044776119</v>
      </c>
      <c r="C358" s="110">
        <f t="shared" si="299"/>
        <v>0.24946004319654427</v>
      </c>
      <c r="D358" s="110">
        <f t="shared" si="299"/>
        <v>0.1708008504606662</v>
      </c>
      <c r="E358" s="110">
        <f t="shared" si="299"/>
        <v>0.17119999999999999</v>
      </c>
      <c r="F358" s="110">
        <f t="shared" si="299"/>
        <v>0.14997036158861884</v>
      </c>
      <c r="G358" s="110">
        <f t="shared" si="299"/>
        <v>0.11597633136094675</v>
      </c>
      <c r="H358" s="110">
        <f t="shared" si="299"/>
        <v>0.12319024638049277</v>
      </c>
      <c r="I358" s="110">
        <f t="shared" si="299"/>
        <v>0.15033635565954959</v>
      </c>
      <c r="J358" s="110">
        <f t="shared" si="299"/>
        <v>0.14957746478873241</v>
      </c>
      <c r="K358" s="110">
        <f t="shared" ref="K358" si="300">K347/K$342</f>
        <v>0.17827110662630341</v>
      </c>
      <c r="L358" s="111"/>
      <c r="M358" s="137">
        <f t="shared" si="290"/>
        <v>2.8693641837571005E-2</v>
      </c>
      <c r="N358" s="100">
        <f t="shared" si="291"/>
        <v>6.2294775265356664E-2</v>
      </c>
      <c r="O358" s="100">
        <f t="shared" si="292"/>
        <v>-1.3146803821457775E-2</v>
      </c>
      <c r="P358" s="85"/>
    </row>
    <row r="359" spans="1:16" x14ac:dyDescent="0.2">
      <c r="A359" s="8" t="s">
        <v>11</v>
      </c>
      <c r="B359" s="10">
        <f t="shared" ref="B359:J359" si="301">B348/B$342</f>
        <v>3.880597014925373E-2</v>
      </c>
      <c r="C359" s="10">
        <f t="shared" si="301"/>
        <v>2.6277897768178547E-2</v>
      </c>
      <c r="D359" s="10">
        <f t="shared" si="301"/>
        <v>3.3309709425939048E-2</v>
      </c>
      <c r="E359" s="10">
        <f t="shared" si="301"/>
        <v>2.9440000000000001E-2</v>
      </c>
      <c r="F359" s="10">
        <f t="shared" si="301"/>
        <v>2.5192649673977476E-2</v>
      </c>
      <c r="G359" s="10">
        <f t="shared" si="301"/>
        <v>1.8461538461538463E-2</v>
      </c>
      <c r="H359" s="10">
        <f t="shared" si="301"/>
        <v>2.1590043180086359E-2</v>
      </c>
      <c r="I359" s="10">
        <f t="shared" si="301"/>
        <v>2.9540801403919275E-2</v>
      </c>
      <c r="J359" s="10">
        <f t="shared" si="301"/>
        <v>2.9014084507042254E-2</v>
      </c>
      <c r="K359" s="10">
        <f t="shared" ref="K359" si="302">K348/K$342</f>
        <v>3.0272452068617558E-2</v>
      </c>
      <c r="L359" s="25"/>
      <c r="M359" s="128">
        <f t="shared" si="290"/>
        <v>1.2583675615753034E-3</v>
      </c>
      <c r="N359" s="12">
        <f t="shared" si="291"/>
        <v>1.1810913607079095E-2</v>
      </c>
      <c r="O359" s="12">
        <f t="shared" si="292"/>
        <v>-8.5335180806361717E-3</v>
      </c>
    </row>
    <row r="360" spans="1:16" x14ac:dyDescent="0.2">
      <c r="A360" s="97" t="s">
        <v>12</v>
      </c>
      <c r="B360" s="110">
        <f t="shared" ref="B360:J360" si="303">B349/B$342</f>
        <v>4.7388059701492534E-2</v>
      </c>
      <c r="C360" s="110">
        <f t="shared" si="303"/>
        <v>4.0676745860331175E-2</v>
      </c>
      <c r="D360" s="110">
        <f t="shared" si="303"/>
        <v>4.2877391920623668E-2</v>
      </c>
      <c r="E360" s="110">
        <f t="shared" si="303"/>
        <v>3.6799999999999999E-2</v>
      </c>
      <c r="F360" s="110">
        <f t="shared" si="303"/>
        <v>3.1416716064018968E-2</v>
      </c>
      <c r="G360" s="110">
        <f t="shared" si="303"/>
        <v>2.5562130177514793E-2</v>
      </c>
      <c r="H360" s="110">
        <f t="shared" si="303"/>
        <v>2.9464058928117855E-2</v>
      </c>
      <c r="I360" s="110">
        <f t="shared" si="303"/>
        <v>3.0710734132787364E-2</v>
      </c>
      <c r="J360" s="110">
        <f t="shared" si="303"/>
        <v>3.5211267605633804E-2</v>
      </c>
      <c r="K360" s="110">
        <f t="shared" ref="K360" si="304">K349/K$342</f>
        <v>3.9354187689202826E-2</v>
      </c>
      <c r="L360" s="111"/>
      <c r="M360" s="137">
        <f t="shared" si="290"/>
        <v>4.1429200835690211E-3</v>
      </c>
      <c r="N360" s="100">
        <f t="shared" si="291"/>
        <v>1.3792057511688032E-2</v>
      </c>
      <c r="O360" s="100">
        <f t="shared" si="292"/>
        <v>-8.0338720122897084E-3</v>
      </c>
      <c r="P360" s="85"/>
    </row>
    <row r="361" spans="1:16" x14ac:dyDescent="0.2">
      <c r="A361" s="8" t="s">
        <v>13</v>
      </c>
      <c r="B361" s="10">
        <f t="shared" ref="B361:J362" si="305">B350/B$342</f>
        <v>0.1496268656716418</v>
      </c>
      <c r="C361" s="10">
        <f t="shared" si="305"/>
        <v>0.13138948884089272</v>
      </c>
      <c r="D361" s="10">
        <f t="shared" si="305"/>
        <v>0.12154500354358611</v>
      </c>
      <c r="E361" s="10">
        <f t="shared" si="305"/>
        <v>0.11967999999999999</v>
      </c>
      <c r="F361" s="10">
        <f t="shared" si="305"/>
        <v>9.8695909899229398E-2</v>
      </c>
      <c r="G361" s="10">
        <f t="shared" si="305"/>
        <v>7.1005917159763315E-2</v>
      </c>
      <c r="H361" s="10">
        <f t="shared" si="305"/>
        <v>7.7470154940309885E-2</v>
      </c>
      <c r="I361" s="10">
        <f t="shared" si="305"/>
        <v>8.3942673296285464E-2</v>
      </c>
      <c r="J361" s="10">
        <f t="shared" si="305"/>
        <v>8.1126760563380279E-2</v>
      </c>
      <c r="K361" s="10">
        <f t="shared" ref="K361" si="306">K350/K$342</f>
        <v>7.9717457114026238E-2</v>
      </c>
      <c r="L361" s="25"/>
      <c r="M361" s="128">
        <f t="shared" si="290"/>
        <v>-1.4093034493540407E-3</v>
      </c>
      <c r="N361" s="12">
        <f t="shared" si="291"/>
        <v>8.7115399542629229E-3</v>
      </c>
      <c r="O361" s="12">
        <f t="shared" si="292"/>
        <v>-6.9909408557615557E-2</v>
      </c>
    </row>
    <row r="362" spans="1:16" x14ac:dyDescent="0.2">
      <c r="A362" s="97" t="s">
        <v>160</v>
      </c>
      <c r="B362" s="110">
        <f t="shared" si="305"/>
        <v>5.2238805970149255E-3</v>
      </c>
      <c r="C362" s="110">
        <f t="shared" si="305"/>
        <v>6.8394528437724983E-3</v>
      </c>
      <c r="D362" s="110">
        <f t="shared" si="305"/>
        <v>6.024096385542169E-3</v>
      </c>
      <c r="E362" s="110">
        <f t="shared" si="305"/>
        <v>3.5200000000000001E-3</v>
      </c>
      <c r="F362" s="110">
        <f t="shared" si="305"/>
        <v>4.1493775933609959E-3</v>
      </c>
      <c r="G362" s="110">
        <f t="shared" si="305"/>
        <v>2.6035502958579883E-3</v>
      </c>
      <c r="H362" s="110">
        <f t="shared" si="305"/>
        <v>3.5560071120142242E-3</v>
      </c>
      <c r="I362" s="110">
        <f t="shared" si="305"/>
        <v>4.6797309154723602E-3</v>
      </c>
      <c r="J362" s="110">
        <f t="shared" si="305"/>
        <v>5.3521126760563377E-3</v>
      </c>
      <c r="K362" s="110">
        <f t="shared" ref="K362" si="307">K351/K$342</f>
        <v>4.0363269424823411E-3</v>
      </c>
      <c r="L362" s="111"/>
      <c r="M362" s="137">
        <f t="shared" si="290"/>
        <v>-1.3157857335739966E-3</v>
      </c>
      <c r="N362" s="100">
        <f t="shared" si="291"/>
        <v>1.4327766466243528E-3</v>
      </c>
      <c r="O362" s="100">
        <f t="shared" si="292"/>
        <v>-1.1875536545325844E-3</v>
      </c>
      <c r="P362" s="85"/>
    </row>
    <row r="363" spans="1:16" x14ac:dyDescent="0.2">
      <c r="A363" s="8" t="s">
        <v>35</v>
      </c>
      <c r="B363" s="10">
        <f t="shared" ref="B363:J363" si="308">B352/B$342</f>
        <v>3.3582089552238806E-3</v>
      </c>
      <c r="C363" s="10">
        <f t="shared" si="308"/>
        <v>5.0395968322534193E-3</v>
      </c>
      <c r="D363" s="10">
        <f t="shared" si="308"/>
        <v>6.024096385542169E-3</v>
      </c>
      <c r="E363" s="10">
        <f t="shared" si="308"/>
        <v>5.4400000000000004E-3</v>
      </c>
      <c r="F363" s="10">
        <f t="shared" si="308"/>
        <v>3.5566093657379964E-3</v>
      </c>
      <c r="G363" s="10">
        <f t="shared" si="308"/>
        <v>1.1834319526627219E-3</v>
      </c>
      <c r="H363" s="10">
        <f t="shared" si="308"/>
        <v>1.7780035560071121E-3</v>
      </c>
      <c r="I363" s="10">
        <f t="shared" si="308"/>
        <v>1.7548990933021352E-3</v>
      </c>
      <c r="J363" s="10">
        <f t="shared" si="308"/>
        <v>1.1267605633802818E-3</v>
      </c>
      <c r="K363" s="10">
        <f t="shared" ref="K363" si="309">K352/K$342</f>
        <v>2.3545240497813654E-3</v>
      </c>
      <c r="L363" s="25"/>
      <c r="M363" s="128">
        <f t="shared" si="290"/>
        <v>1.2277634864010837E-3</v>
      </c>
      <c r="N363" s="12">
        <f t="shared" si="291"/>
        <v>1.1710920971186435E-3</v>
      </c>
      <c r="O363" s="12">
        <f t="shared" si="292"/>
        <v>-1.0036849054425151E-3</v>
      </c>
    </row>
    <row r="364" spans="1:16" x14ac:dyDescent="0.2">
      <c r="A364" s="15" t="s">
        <v>207</v>
      </c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</row>
    <row r="365" spans="1:16" x14ac:dyDescent="0.2">
      <c r="A365" s="15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</row>
    <row r="366" spans="1:16" ht="18" x14ac:dyDescent="0.4">
      <c r="A366" s="1" t="s">
        <v>218</v>
      </c>
    </row>
    <row r="367" spans="1:16" x14ac:dyDescent="0.2">
      <c r="A367" t="s">
        <v>135</v>
      </c>
    </row>
    <row r="368" spans="1:16" ht="10.5" x14ac:dyDescent="0.25">
      <c r="B368" s="114" t="str">
        <f>B$2</f>
        <v>Year of Fall Census</v>
      </c>
      <c r="C368" s="3"/>
      <c r="D368" s="3"/>
      <c r="E368" s="3"/>
      <c r="F368" s="3"/>
      <c r="G368" s="3"/>
      <c r="H368" s="3"/>
      <c r="I368" s="3"/>
      <c r="J368" s="3"/>
      <c r="K368" s="3"/>
      <c r="L368" s="22" t="str">
        <f>L$2</f>
        <v>diff</v>
      </c>
      <c r="M368" s="117" t="str">
        <f>M$2</f>
        <v>% chg</v>
      </c>
      <c r="N368" s="123" t="str">
        <f>N$2</f>
        <v>pct chg 5/10 year</v>
      </c>
      <c r="O368" s="115"/>
      <c r="P368" s="116" t="str">
        <f>P$2</f>
        <v>10yr</v>
      </c>
    </row>
    <row r="369" spans="1:16" ht="10.5" x14ac:dyDescent="0.25">
      <c r="A369" s="4" t="s">
        <v>0</v>
      </c>
      <c r="B369" s="113">
        <f>B$3</f>
        <v>2017</v>
      </c>
      <c r="C369" s="113">
        <f t="shared" ref="C369:K369" si="310">C$3</f>
        <v>2018</v>
      </c>
      <c r="D369" s="113">
        <f t="shared" si="310"/>
        <v>2019</v>
      </c>
      <c r="E369" s="113" t="str">
        <f t="shared" si="310"/>
        <v>2020^</v>
      </c>
      <c r="F369" s="113">
        <f t="shared" si="310"/>
        <v>2021</v>
      </c>
      <c r="G369" s="113">
        <f t="shared" si="310"/>
        <v>2022</v>
      </c>
      <c r="H369" s="113">
        <f t="shared" si="310"/>
        <v>2023</v>
      </c>
      <c r="I369" s="113">
        <f t="shared" si="310"/>
        <v>2024</v>
      </c>
      <c r="J369" s="113">
        <f t="shared" si="310"/>
        <v>2025</v>
      </c>
      <c r="K369" s="113">
        <f t="shared" si="310"/>
        <v>2026</v>
      </c>
      <c r="L369" s="23" t="str">
        <f>L$3</f>
        <v>2025 to 2026</v>
      </c>
      <c r="M369" s="125"/>
      <c r="N369" s="24" t="str">
        <f>N$3</f>
        <v>2022-26</v>
      </c>
      <c r="O369" s="24" t="str">
        <f>O$3</f>
        <v>2017-26</v>
      </c>
      <c r="P369" s="113" t="str">
        <f>P$3</f>
        <v>trend</v>
      </c>
    </row>
    <row r="370" spans="1:16" x14ac:dyDescent="0.2">
      <c r="A370" s="8" t="s">
        <v>37</v>
      </c>
      <c r="B370" s="6">
        <v>20481.5</v>
      </c>
      <c r="C370" s="6">
        <v>20250.5</v>
      </c>
      <c r="D370" s="6">
        <v>20165.25</v>
      </c>
      <c r="E370" s="6">
        <v>21709.75</v>
      </c>
      <c r="F370" s="40">
        <v>25487.25</v>
      </c>
      <c r="G370" s="40">
        <v>32957.5</v>
      </c>
      <c r="H370" s="40">
        <v>29220</v>
      </c>
      <c r="I370" s="40">
        <v>24853</v>
      </c>
      <c r="J370" s="40">
        <v>25812.5</v>
      </c>
      <c r="K370" s="40">
        <v>22123.5</v>
      </c>
      <c r="L370" s="28">
        <f t="shared" ref="L370:L380" si="311">K370-J370</f>
        <v>-3689</v>
      </c>
      <c r="M370" s="128">
        <f t="shared" ref="M370:M380" si="312">IFERROR((K370-J370)/J370,"n/a")</f>
        <v>-0.14291525423728813</v>
      </c>
      <c r="N370" s="12">
        <f t="shared" ref="N370:N380" si="313">IFERROR((K370-G370)/G370,"n/a")</f>
        <v>-0.32872639004778881</v>
      </c>
      <c r="O370" s="12">
        <f t="shared" ref="O370:O380" si="314">IFERROR((K370-B370)/B370,"n/a")</f>
        <v>8.0169909430461636E-2</v>
      </c>
    </row>
    <row r="371" spans="1:16" x14ac:dyDescent="0.2">
      <c r="A371" s="97" t="s">
        <v>7</v>
      </c>
      <c r="B371" s="109">
        <v>1683</v>
      </c>
      <c r="C371" s="109">
        <v>2035.5</v>
      </c>
      <c r="D371" s="109">
        <v>2140.5</v>
      </c>
      <c r="E371" s="109">
        <v>2699</v>
      </c>
      <c r="F371" s="98">
        <v>3182</v>
      </c>
      <c r="G371" s="98">
        <v>3702</v>
      </c>
      <c r="H371" s="98">
        <v>4118</v>
      </c>
      <c r="I371" s="98">
        <v>3967.5</v>
      </c>
      <c r="J371" s="98">
        <v>3085</v>
      </c>
      <c r="K371" s="98">
        <v>2671.5</v>
      </c>
      <c r="L371" s="99">
        <f t="shared" si="311"/>
        <v>-413.5</v>
      </c>
      <c r="M371" s="137">
        <f t="shared" si="312"/>
        <v>-0.1340356564019449</v>
      </c>
      <c r="N371" s="100">
        <f t="shared" si="313"/>
        <v>-0.27836304700162073</v>
      </c>
      <c r="O371" s="100">
        <f t="shared" si="314"/>
        <v>0.58734402852049916</v>
      </c>
      <c r="P371" s="85"/>
    </row>
    <row r="372" spans="1:16" x14ac:dyDescent="0.2">
      <c r="A372" s="8" t="s">
        <v>266</v>
      </c>
      <c r="B372" s="6">
        <v>2947</v>
      </c>
      <c r="C372" s="6">
        <v>3014.5</v>
      </c>
      <c r="D372" s="6">
        <v>3675.5</v>
      </c>
      <c r="E372" s="6">
        <v>4927</v>
      </c>
      <c r="F372" s="40">
        <v>4952.5</v>
      </c>
      <c r="G372" s="40">
        <v>5023</v>
      </c>
      <c r="H372" s="40">
        <v>5316.5</v>
      </c>
      <c r="I372" s="40">
        <v>5483.5</v>
      </c>
      <c r="J372" s="40">
        <v>6769</v>
      </c>
      <c r="K372" s="40">
        <v>5847.5</v>
      </c>
      <c r="L372" s="28">
        <f t="shared" si="311"/>
        <v>-921.5</v>
      </c>
      <c r="M372" s="128">
        <f t="shared" si="312"/>
        <v>-0.1361353227950953</v>
      </c>
      <c r="N372" s="12">
        <f t="shared" si="313"/>
        <v>0.16414493330678878</v>
      </c>
      <c r="O372" s="12">
        <f t="shared" si="314"/>
        <v>0.98422124194095695</v>
      </c>
    </row>
    <row r="373" spans="1:16" x14ac:dyDescent="0.2">
      <c r="A373" s="97" t="s">
        <v>8</v>
      </c>
      <c r="B373" s="109">
        <v>4084</v>
      </c>
      <c r="C373" s="109">
        <v>3807</v>
      </c>
      <c r="D373" s="109">
        <v>3487.75</v>
      </c>
      <c r="E373" s="109">
        <v>3003.75</v>
      </c>
      <c r="F373" s="98">
        <v>6099.25</v>
      </c>
      <c r="G373" s="98">
        <v>13684</v>
      </c>
      <c r="H373" s="98">
        <v>9318</v>
      </c>
      <c r="I373" s="98">
        <v>4525</v>
      </c>
      <c r="J373" s="98">
        <v>4390</v>
      </c>
      <c r="K373" s="98">
        <v>2674</v>
      </c>
      <c r="L373" s="99">
        <f t="shared" si="311"/>
        <v>-1716</v>
      </c>
      <c r="M373" s="137">
        <f t="shared" si="312"/>
        <v>-0.39088838268792708</v>
      </c>
      <c r="N373" s="100">
        <f t="shared" si="313"/>
        <v>-0.8045893013738673</v>
      </c>
      <c r="O373" s="100">
        <f t="shared" si="314"/>
        <v>-0.34524975514201761</v>
      </c>
      <c r="P373" s="85"/>
    </row>
    <row r="374" spans="1:16" x14ac:dyDescent="0.2">
      <c r="A374" s="8" t="s">
        <v>9</v>
      </c>
      <c r="B374" s="6">
        <v>650</v>
      </c>
      <c r="C374" s="6">
        <v>558.5</v>
      </c>
      <c r="D374" s="6">
        <v>692</v>
      </c>
      <c r="E374" s="6">
        <v>774.5</v>
      </c>
      <c r="F374" s="40">
        <v>798</v>
      </c>
      <c r="G374" s="40">
        <v>680</v>
      </c>
      <c r="H374" s="40">
        <v>707.5</v>
      </c>
      <c r="I374" s="40">
        <v>645</v>
      </c>
      <c r="J374" s="40">
        <v>695</v>
      </c>
      <c r="K374" s="40">
        <v>577</v>
      </c>
      <c r="L374" s="28">
        <f t="shared" si="311"/>
        <v>-118</v>
      </c>
      <c r="M374" s="128">
        <f t="shared" si="312"/>
        <v>-0.16978417266187051</v>
      </c>
      <c r="N374" s="12">
        <f t="shared" si="313"/>
        <v>-0.15147058823529411</v>
      </c>
      <c r="O374" s="12">
        <f t="shared" si="314"/>
        <v>-0.1123076923076923</v>
      </c>
    </row>
    <row r="375" spans="1:16" x14ac:dyDescent="0.2">
      <c r="A375" s="97" t="s">
        <v>10</v>
      </c>
      <c r="B375" s="109">
        <v>6361</v>
      </c>
      <c r="C375" s="109">
        <v>6444</v>
      </c>
      <c r="D375" s="109">
        <v>6094</v>
      </c>
      <c r="E375" s="109">
        <v>5788.5</v>
      </c>
      <c r="F375" s="98">
        <v>6077.5</v>
      </c>
      <c r="G375" s="98">
        <v>5923</v>
      </c>
      <c r="H375" s="98">
        <v>5799</v>
      </c>
      <c r="I375" s="98">
        <v>6264</v>
      </c>
      <c r="J375" s="98">
        <v>6651.5</v>
      </c>
      <c r="K375" s="98">
        <v>6880</v>
      </c>
      <c r="L375" s="99">
        <f t="shared" si="311"/>
        <v>228.5</v>
      </c>
      <c r="M375" s="137">
        <f t="shared" si="312"/>
        <v>3.435315342403969E-2</v>
      </c>
      <c r="N375" s="100">
        <f t="shared" si="313"/>
        <v>0.16157352692892116</v>
      </c>
      <c r="O375" s="100">
        <f t="shared" si="314"/>
        <v>8.1590944819996861E-2</v>
      </c>
      <c r="P375" s="85"/>
    </row>
    <row r="376" spans="1:16" x14ac:dyDescent="0.2">
      <c r="A376" s="8" t="s">
        <v>11</v>
      </c>
      <c r="B376" s="6">
        <v>648</v>
      </c>
      <c r="C376" s="6">
        <v>439</v>
      </c>
      <c r="D376" s="6">
        <v>446</v>
      </c>
      <c r="E376" s="6">
        <v>547</v>
      </c>
      <c r="F376" s="40">
        <v>569</v>
      </c>
      <c r="G376" s="40">
        <v>473.5</v>
      </c>
      <c r="H376" s="40">
        <v>490</v>
      </c>
      <c r="I376" s="40">
        <v>601</v>
      </c>
      <c r="J376" s="40">
        <v>617.5</v>
      </c>
      <c r="K376" s="40">
        <v>529</v>
      </c>
      <c r="L376" s="28">
        <f t="shared" si="311"/>
        <v>-88.5</v>
      </c>
      <c r="M376" s="128">
        <f t="shared" si="312"/>
        <v>-0.14331983805668017</v>
      </c>
      <c r="N376" s="12">
        <f t="shared" si="313"/>
        <v>0.11721224920802534</v>
      </c>
      <c r="O376" s="12">
        <f t="shared" si="314"/>
        <v>-0.18364197530864199</v>
      </c>
    </row>
    <row r="377" spans="1:16" x14ac:dyDescent="0.2">
      <c r="A377" s="97" t="s">
        <v>12</v>
      </c>
      <c r="B377" s="109">
        <v>821.5</v>
      </c>
      <c r="C377" s="109">
        <v>808</v>
      </c>
      <c r="D377" s="109">
        <v>823</v>
      </c>
      <c r="E377" s="109">
        <v>769</v>
      </c>
      <c r="F377" s="98">
        <v>758</v>
      </c>
      <c r="G377" s="98">
        <v>769.5</v>
      </c>
      <c r="H377" s="98">
        <v>817.5</v>
      </c>
      <c r="I377" s="98">
        <v>737.5</v>
      </c>
      <c r="J377" s="98">
        <v>866.5</v>
      </c>
      <c r="K377" s="98">
        <v>800</v>
      </c>
      <c r="L377" s="99">
        <f t="shared" si="311"/>
        <v>-66.5</v>
      </c>
      <c r="M377" s="137">
        <f t="shared" si="312"/>
        <v>-7.6745527986151182E-2</v>
      </c>
      <c r="N377" s="100">
        <f t="shared" si="313"/>
        <v>3.9636127355425599E-2</v>
      </c>
      <c r="O377" s="100">
        <f t="shared" si="314"/>
        <v>-2.6171637248934874E-2</v>
      </c>
      <c r="P377" s="85"/>
    </row>
    <row r="378" spans="1:16" x14ac:dyDescent="0.2">
      <c r="A378" s="8" t="s">
        <v>13</v>
      </c>
      <c r="B378" s="6">
        <v>3147</v>
      </c>
      <c r="C378" s="6">
        <v>2988</v>
      </c>
      <c r="D378" s="6">
        <v>2676</v>
      </c>
      <c r="E378" s="6">
        <v>3086.5</v>
      </c>
      <c r="F378" s="40">
        <v>2922</v>
      </c>
      <c r="G378" s="40">
        <v>2605</v>
      </c>
      <c r="H378" s="40">
        <v>2534.5</v>
      </c>
      <c r="I378" s="40">
        <v>2509</v>
      </c>
      <c r="J378" s="40">
        <v>2620.5</v>
      </c>
      <c r="K378" s="40">
        <v>2046</v>
      </c>
      <c r="L378" s="28">
        <f t="shared" si="311"/>
        <v>-574.5</v>
      </c>
      <c r="M378" s="128">
        <f t="shared" si="312"/>
        <v>-0.21923297080709789</v>
      </c>
      <c r="N378" s="12">
        <f t="shared" si="313"/>
        <v>-0.21458733205374281</v>
      </c>
      <c r="O378" s="12">
        <f t="shared" si="314"/>
        <v>-0.34985700667302194</v>
      </c>
    </row>
    <row r="379" spans="1:16" x14ac:dyDescent="0.2">
      <c r="A379" s="97" t="s">
        <v>160</v>
      </c>
      <c r="B379" s="109">
        <v>117</v>
      </c>
      <c r="C379" s="109">
        <v>134</v>
      </c>
      <c r="D379" s="109">
        <v>95</v>
      </c>
      <c r="E379" s="109">
        <v>77</v>
      </c>
      <c r="F379" s="109">
        <v>96</v>
      </c>
      <c r="G379" s="109">
        <v>85</v>
      </c>
      <c r="H379" s="98">
        <v>100</v>
      </c>
      <c r="I379" s="98">
        <v>105</v>
      </c>
      <c r="J379" s="98">
        <v>111</v>
      </c>
      <c r="K379" s="98">
        <v>71</v>
      </c>
      <c r="L379" s="99">
        <f t="shared" si="311"/>
        <v>-40</v>
      </c>
      <c r="M379" s="137">
        <f t="shared" si="312"/>
        <v>-0.36036036036036034</v>
      </c>
      <c r="N379" s="100">
        <f t="shared" si="313"/>
        <v>-0.16470588235294117</v>
      </c>
      <c r="O379" s="100">
        <f t="shared" si="314"/>
        <v>-0.39316239316239315</v>
      </c>
      <c r="P379" s="85"/>
    </row>
    <row r="380" spans="1:16" x14ac:dyDescent="0.2">
      <c r="A380" s="8" t="s">
        <v>35</v>
      </c>
      <c r="B380" s="6">
        <v>23</v>
      </c>
      <c r="C380" s="6">
        <v>22</v>
      </c>
      <c r="D380" s="6">
        <v>35.5</v>
      </c>
      <c r="E380" s="6">
        <v>37.5</v>
      </c>
      <c r="F380" s="40">
        <v>33</v>
      </c>
      <c r="G380" s="40">
        <v>12.5</v>
      </c>
      <c r="H380" s="40">
        <v>19</v>
      </c>
      <c r="I380" s="40">
        <v>15.5</v>
      </c>
      <c r="J380" s="40">
        <v>6.5</v>
      </c>
      <c r="K380" s="40">
        <v>27.5</v>
      </c>
      <c r="L380" s="28">
        <f t="shared" si="311"/>
        <v>21</v>
      </c>
      <c r="M380" s="128">
        <f t="shared" si="312"/>
        <v>3.2307692307692308</v>
      </c>
      <c r="N380" s="12">
        <f t="shared" si="313"/>
        <v>1.2</v>
      </c>
      <c r="O380" s="12">
        <f t="shared" si="314"/>
        <v>0.19565217391304349</v>
      </c>
    </row>
    <row r="381" spans="1:16" ht="10.5" x14ac:dyDescent="0.25">
      <c r="B381" s="9">
        <f t="shared" ref="B381:J381" si="315">SUM(B382:B391)</f>
        <v>0.99999999999999989</v>
      </c>
      <c r="C381" s="9">
        <f t="shared" si="315"/>
        <v>1</v>
      </c>
      <c r="D381" s="9">
        <f t="shared" si="315"/>
        <v>1</v>
      </c>
      <c r="E381" s="9">
        <f t="shared" si="315"/>
        <v>1</v>
      </c>
      <c r="F381" s="9">
        <f t="shared" si="315"/>
        <v>1.0000000000000002</v>
      </c>
      <c r="G381" s="9">
        <f t="shared" si="315"/>
        <v>1.0000000000000002</v>
      </c>
      <c r="H381" s="9">
        <f t="shared" si="315"/>
        <v>1</v>
      </c>
      <c r="I381" s="9">
        <f t="shared" si="315"/>
        <v>1.0000000000000002</v>
      </c>
      <c r="J381" s="9">
        <f t="shared" si="315"/>
        <v>1</v>
      </c>
      <c r="K381" s="9">
        <f t="shared" ref="K381" si="316">SUM(K382:K391)</f>
        <v>1</v>
      </c>
      <c r="L381" s="20" t="s">
        <v>46</v>
      </c>
      <c r="M381" s="130"/>
      <c r="N381" s="11"/>
      <c r="O381" s="11"/>
    </row>
    <row r="382" spans="1:16" x14ac:dyDescent="0.2">
      <c r="A382" s="97" t="s">
        <v>7</v>
      </c>
      <c r="B382" s="110">
        <f t="shared" ref="B382:J382" si="317">B371/B$370</f>
        <v>8.2171715938774009E-2</v>
      </c>
      <c r="C382" s="110">
        <f t="shared" si="317"/>
        <v>0.10051603664107059</v>
      </c>
      <c r="D382" s="110">
        <f t="shared" si="317"/>
        <v>0.10614795254212073</v>
      </c>
      <c r="E382" s="110">
        <f t="shared" si="317"/>
        <v>0.12432202121166756</v>
      </c>
      <c r="F382" s="110">
        <f t="shared" si="317"/>
        <v>0.12484673709403721</v>
      </c>
      <c r="G382" s="110">
        <f t="shared" si="317"/>
        <v>0.1123264810741106</v>
      </c>
      <c r="H382" s="110">
        <f t="shared" si="317"/>
        <v>0.14093086926762491</v>
      </c>
      <c r="I382" s="110">
        <f t="shared" si="317"/>
        <v>0.15963867541141916</v>
      </c>
      <c r="J382" s="110">
        <f t="shared" si="317"/>
        <v>0.11951573849878934</v>
      </c>
      <c r="K382" s="110">
        <f t="shared" ref="K382" si="318">K371/K$370</f>
        <v>0.12075394942029968</v>
      </c>
      <c r="L382" s="111"/>
      <c r="M382" s="137">
        <f t="shared" ref="M382" si="319">IFERROR((K382-J382),"n/a")</f>
        <v>1.2382109215103437E-3</v>
      </c>
      <c r="N382" s="100">
        <f t="shared" ref="N382" si="320">IFERROR((K382-G382),"n/a")</f>
        <v>8.4274683461890848E-3</v>
      </c>
      <c r="O382" s="100">
        <f t="shared" ref="O382" si="321">IFERROR((K382-B382),"n/a")</f>
        <v>3.8582233481525674E-2</v>
      </c>
      <c r="P382" s="85"/>
    </row>
    <row r="383" spans="1:16" x14ac:dyDescent="0.2">
      <c r="A383" s="8" t="s">
        <v>266</v>
      </c>
      <c r="B383" s="10">
        <f t="shared" ref="B383:J383" si="322">B372/B$370</f>
        <v>0.14388594585357517</v>
      </c>
      <c r="C383" s="10">
        <f t="shared" si="322"/>
        <v>0.14886052196242069</v>
      </c>
      <c r="D383" s="10">
        <f t="shared" si="322"/>
        <v>0.18226900236793495</v>
      </c>
      <c r="E383" s="10">
        <f t="shared" si="322"/>
        <v>0.22694872119669735</v>
      </c>
      <c r="F383" s="10">
        <f t="shared" si="322"/>
        <v>0.19431284269585775</v>
      </c>
      <c r="G383" s="10">
        <f t="shared" si="322"/>
        <v>0.15240840476371084</v>
      </c>
      <c r="H383" s="10">
        <f t="shared" si="322"/>
        <v>0.18194729637234772</v>
      </c>
      <c r="I383" s="10">
        <f t="shared" si="322"/>
        <v>0.22063734760391099</v>
      </c>
      <c r="J383" s="10">
        <f t="shared" si="322"/>
        <v>0.26223728813559322</v>
      </c>
      <c r="K383" s="10">
        <f t="shared" ref="K383" si="323">K372/K$370</f>
        <v>0.26431170474834453</v>
      </c>
      <c r="L383" s="25"/>
      <c r="M383" s="128">
        <f t="shared" ref="M383:M391" si="324">IFERROR((K383-J383),"n/a")</f>
        <v>2.0744166127513175E-3</v>
      </c>
      <c r="N383" s="12">
        <f t="shared" ref="N383:N391" si="325">IFERROR((K383-G383),"n/a")</f>
        <v>0.11190329998463369</v>
      </c>
      <c r="O383" s="12">
        <f t="shared" ref="O383:O391" si="326">IFERROR((K383-B383),"n/a")</f>
        <v>0.12042575889476936</v>
      </c>
    </row>
    <row r="384" spans="1:16" x14ac:dyDescent="0.2">
      <c r="A384" s="97" t="s">
        <v>8</v>
      </c>
      <c r="B384" s="110">
        <f t="shared" ref="B384:J384" si="327">B373/B$370</f>
        <v>0.19939945804750628</v>
      </c>
      <c r="C384" s="110">
        <f t="shared" si="327"/>
        <v>0.18799535813930521</v>
      </c>
      <c r="D384" s="110">
        <f t="shared" si="327"/>
        <v>0.17295843096415864</v>
      </c>
      <c r="E384" s="110">
        <f t="shared" si="327"/>
        <v>0.13835949285459298</v>
      </c>
      <c r="F384" s="110">
        <f t="shared" si="327"/>
        <v>0.23930592747354068</v>
      </c>
      <c r="G384" s="110">
        <f t="shared" si="327"/>
        <v>0.41520139573693393</v>
      </c>
      <c r="H384" s="110">
        <f t="shared" si="327"/>
        <v>0.31889117043121151</v>
      </c>
      <c r="I384" s="110">
        <f t="shared" si="327"/>
        <v>0.18207057498088761</v>
      </c>
      <c r="J384" s="110">
        <f t="shared" si="327"/>
        <v>0.17007263922518159</v>
      </c>
      <c r="K384" s="110">
        <f t="shared" ref="K384" si="328">K373/K$370</f>
        <v>0.12086695143173548</v>
      </c>
      <c r="L384" s="111"/>
      <c r="M384" s="137">
        <f t="shared" si="324"/>
        <v>-4.9205687793446112E-2</v>
      </c>
      <c r="N384" s="100">
        <f t="shared" si="325"/>
        <v>-0.29433444430519845</v>
      </c>
      <c r="O384" s="100">
        <f t="shared" si="326"/>
        <v>-7.8532506615770797E-2</v>
      </c>
      <c r="P384" s="85"/>
    </row>
    <row r="385" spans="1:16" x14ac:dyDescent="0.2">
      <c r="A385" s="8" t="s">
        <v>9</v>
      </c>
      <c r="B385" s="10">
        <f t="shared" ref="B385:J385" si="329">B374/B$370</f>
        <v>3.1735956839098696E-2</v>
      </c>
      <c r="C385" s="10">
        <f t="shared" si="329"/>
        <v>2.7579565936643541E-2</v>
      </c>
      <c r="D385" s="10">
        <f t="shared" si="329"/>
        <v>3.4316460247207449E-2</v>
      </c>
      <c r="E385" s="10">
        <f t="shared" si="329"/>
        <v>3.5675215053144325E-2</v>
      </c>
      <c r="F385" s="10">
        <f t="shared" si="329"/>
        <v>3.1309772533325488E-2</v>
      </c>
      <c r="G385" s="10">
        <f t="shared" si="329"/>
        <v>2.0632632936357431E-2</v>
      </c>
      <c r="H385" s="10">
        <f t="shared" si="329"/>
        <v>2.421286789869952E-2</v>
      </c>
      <c r="I385" s="10">
        <f t="shared" si="329"/>
        <v>2.5952601295618234E-2</v>
      </c>
      <c r="J385" s="10">
        <f t="shared" si="329"/>
        <v>2.6924939467312347E-2</v>
      </c>
      <c r="K385" s="10">
        <f t="shared" ref="K385" si="330">K374/K$370</f>
        <v>2.608086423938346E-2</v>
      </c>
      <c r="L385" s="25"/>
      <c r="M385" s="128">
        <f t="shared" si="324"/>
        <v>-8.4407522792888726E-4</v>
      </c>
      <c r="N385" s="12">
        <f t="shared" si="325"/>
        <v>5.4482313030260292E-3</v>
      </c>
      <c r="O385" s="12">
        <f t="shared" si="326"/>
        <v>-5.6550925997152363E-3</v>
      </c>
    </row>
    <row r="386" spans="1:16" x14ac:dyDescent="0.2">
      <c r="A386" s="97" t="s">
        <v>10</v>
      </c>
      <c r="B386" s="110">
        <f t="shared" ref="B386:J386" si="331">B375/B$370</f>
        <v>0.31057295608231816</v>
      </c>
      <c r="C386" s="110">
        <f t="shared" si="331"/>
        <v>0.31821436507740547</v>
      </c>
      <c r="D386" s="110">
        <f t="shared" si="331"/>
        <v>0.30220304732150605</v>
      </c>
      <c r="E386" s="110">
        <f t="shared" si="331"/>
        <v>0.26663135227259643</v>
      </c>
      <c r="F386" s="110">
        <f t="shared" si="331"/>
        <v>0.23845255961313991</v>
      </c>
      <c r="G386" s="110">
        <f t="shared" si="331"/>
        <v>0.1797163012971251</v>
      </c>
      <c r="H386" s="110">
        <f t="shared" si="331"/>
        <v>0.1984599589322382</v>
      </c>
      <c r="I386" s="110">
        <f t="shared" si="331"/>
        <v>0.25204200700116686</v>
      </c>
      <c r="J386" s="110">
        <f t="shared" si="331"/>
        <v>0.25768523002421306</v>
      </c>
      <c r="K386" s="110">
        <f t="shared" ref="K386" si="332">K375/K$370</f>
        <v>0.31098153547133139</v>
      </c>
      <c r="L386" s="111"/>
      <c r="M386" s="137">
        <f t="shared" si="324"/>
        <v>5.3296305447118331E-2</v>
      </c>
      <c r="N386" s="100">
        <f t="shared" si="325"/>
        <v>0.1312652341742063</v>
      </c>
      <c r="O386" s="100">
        <f t="shared" si="326"/>
        <v>4.0857938901323054E-4</v>
      </c>
      <c r="P386" s="85"/>
    </row>
    <row r="387" spans="1:16" x14ac:dyDescent="0.2">
      <c r="A387" s="8" t="s">
        <v>11</v>
      </c>
      <c r="B387" s="10">
        <f t="shared" ref="B387:J387" si="333">B376/B$370</f>
        <v>3.1638307741132243E-2</v>
      </c>
      <c r="C387" s="10">
        <f t="shared" si="333"/>
        <v>2.1678477074640132E-2</v>
      </c>
      <c r="D387" s="10">
        <f t="shared" si="333"/>
        <v>2.2117256170888038E-2</v>
      </c>
      <c r="E387" s="10">
        <f t="shared" si="333"/>
        <v>2.5196052464906322E-2</v>
      </c>
      <c r="F387" s="10">
        <f t="shared" si="333"/>
        <v>2.2324887934163162E-2</v>
      </c>
      <c r="G387" s="10">
        <f t="shared" si="333"/>
        <v>1.4366987787301827E-2</v>
      </c>
      <c r="H387" s="10">
        <f t="shared" si="333"/>
        <v>1.676933607118412E-2</v>
      </c>
      <c r="I387" s="10">
        <f t="shared" si="333"/>
        <v>2.4182191284754354E-2</v>
      </c>
      <c r="J387" s="10">
        <f t="shared" si="333"/>
        <v>2.3922518159806297E-2</v>
      </c>
      <c r="K387" s="10">
        <f t="shared" ref="K387" si="334">K376/K$370</f>
        <v>2.3911225619816033E-2</v>
      </c>
      <c r="L387" s="25"/>
      <c r="M387" s="128">
        <f t="shared" si="324"/>
        <v>-1.1292539990263861E-5</v>
      </c>
      <c r="N387" s="12">
        <f t="shared" si="325"/>
        <v>9.5442378325142057E-3</v>
      </c>
      <c r="O387" s="12">
        <f t="shared" si="326"/>
        <v>-7.7270821213162103E-3</v>
      </c>
    </row>
    <row r="388" spans="1:16" x14ac:dyDescent="0.2">
      <c r="A388" s="97" t="s">
        <v>12</v>
      </c>
      <c r="B388" s="110">
        <f t="shared" ref="B388:J388" si="335">B377/B$370</f>
        <v>4.0109366989722429E-2</v>
      </c>
      <c r="C388" s="110">
        <f t="shared" si="335"/>
        <v>3.9900249376558602E-2</v>
      </c>
      <c r="D388" s="110">
        <f t="shared" si="335"/>
        <v>4.0812784369149896E-2</v>
      </c>
      <c r="E388" s="110">
        <f t="shared" si="335"/>
        <v>3.5421872660901209E-2</v>
      </c>
      <c r="F388" s="110">
        <f t="shared" si="335"/>
        <v>2.9740360376266563E-2</v>
      </c>
      <c r="G388" s="110">
        <f t="shared" si="335"/>
        <v>2.3348251536069179E-2</v>
      </c>
      <c r="H388" s="110">
        <f t="shared" si="335"/>
        <v>2.7977412731006158E-2</v>
      </c>
      <c r="I388" s="110">
        <f t="shared" si="335"/>
        <v>2.9674485977547981E-2</v>
      </c>
      <c r="J388" s="110">
        <f t="shared" si="335"/>
        <v>3.3569007263922521E-2</v>
      </c>
      <c r="K388" s="110">
        <f t="shared" ref="K388" si="336">K377/K$370</f>
        <v>3.6160643659457141E-2</v>
      </c>
      <c r="L388" s="111"/>
      <c r="M388" s="137">
        <f t="shared" si="324"/>
        <v>2.5916363955346203E-3</v>
      </c>
      <c r="N388" s="100">
        <f t="shared" si="325"/>
        <v>1.2812392123387962E-2</v>
      </c>
      <c r="O388" s="100">
        <f t="shared" si="326"/>
        <v>-3.9487233302652885E-3</v>
      </c>
      <c r="P388" s="85"/>
    </row>
    <row r="389" spans="1:16" x14ac:dyDescent="0.2">
      <c r="A389" s="8" t="s">
        <v>13</v>
      </c>
      <c r="B389" s="10">
        <f t="shared" ref="B389:J390" si="337">B378/B$370</f>
        <v>0.15365085565022094</v>
      </c>
      <c r="C389" s="10">
        <f t="shared" si="337"/>
        <v>0.14755191229846176</v>
      </c>
      <c r="D389" s="10">
        <f t="shared" si="337"/>
        <v>0.13270353702532822</v>
      </c>
      <c r="E389" s="10">
        <f t="shared" si="337"/>
        <v>0.1421711443015235</v>
      </c>
      <c r="F389" s="10">
        <f t="shared" si="337"/>
        <v>0.11464555807315423</v>
      </c>
      <c r="G389" s="10">
        <f t="shared" si="337"/>
        <v>7.9041189410604562E-2</v>
      </c>
      <c r="H389" s="10">
        <f t="shared" si="337"/>
        <v>8.6738535249828885E-2</v>
      </c>
      <c r="I389" s="10">
        <f t="shared" si="337"/>
        <v>0.10095360721039713</v>
      </c>
      <c r="J389" s="10">
        <f t="shared" si="337"/>
        <v>0.10152058111380145</v>
      </c>
      <c r="K389" s="10">
        <f t="shared" ref="K389" si="338">K378/K$370</f>
        <v>9.248084615906163E-2</v>
      </c>
      <c r="L389" s="25"/>
      <c r="M389" s="128">
        <f t="shared" si="324"/>
        <v>-9.0397349547398226E-3</v>
      </c>
      <c r="N389" s="12">
        <f t="shared" si="325"/>
        <v>1.3439656748457068E-2</v>
      </c>
      <c r="O389" s="12">
        <f t="shared" si="326"/>
        <v>-6.1170009491159305E-2</v>
      </c>
    </row>
    <row r="390" spans="1:16" x14ac:dyDescent="0.2">
      <c r="A390" s="97" t="s">
        <v>160</v>
      </c>
      <c r="B390" s="110">
        <f t="shared" si="337"/>
        <v>5.7124722310377659E-3</v>
      </c>
      <c r="C390" s="110">
        <f t="shared" si="337"/>
        <v>6.6171205649243232E-3</v>
      </c>
      <c r="D390" s="110">
        <f t="shared" si="337"/>
        <v>4.7110747449200978E-3</v>
      </c>
      <c r="E390" s="110">
        <f t="shared" si="337"/>
        <v>3.5467934914036321E-3</v>
      </c>
      <c r="F390" s="110">
        <f t="shared" si="337"/>
        <v>3.7665891769414119E-3</v>
      </c>
      <c r="G390" s="110">
        <f t="shared" si="337"/>
        <v>2.5790791170446788E-3</v>
      </c>
      <c r="H390" s="110">
        <f t="shared" si="337"/>
        <v>3.4223134839151265E-3</v>
      </c>
      <c r="I390" s="110">
        <f t="shared" si="337"/>
        <v>4.2248420713797124E-3</v>
      </c>
      <c r="J390" s="110">
        <f t="shared" si="337"/>
        <v>4.3002421307506049E-3</v>
      </c>
      <c r="K390" s="110">
        <f t="shared" ref="K390" si="339">K379/K$370</f>
        <v>3.2092571247768209E-3</v>
      </c>
      <c r="L390" s="111"/>
      <c r="M390" s="137">
        <f t="shared" si="324"/>
        <v>-1.090985005973784E-3</v>
      </c>
      <c r="N390" s="100">
        <f t="shared" si="325"/>
        <v>6.3017800773214208E-4</v>
      </c>
      <c r="O390" s="100">
        <f t="shared" si="326"/>
        <v>-2.503215106260945E-3</v>
      </c>
      <c r="P390" s="85"/>
    </row>
    <row r="391" spans="1:16" x14ac:dyDescent="0.2">
      <c r="A391" s="8" t="s">
        <v>35</v>
      </c>
      <c r="B391" s="10">
        <f t="shared" ref="B391:J391" si="340">B380/B$370</f>
        <v>1.1229646266142617E-3</v>
      </c>
      <c r="C391" s="10">
        <f t="shared" si="340"/>
        <v>1.086392928569665E-3</v>
      </c>
      <c r="D391" s="10">
        <f t="shared" si="340"/>
        <v>1.7604542467859312E-3</v>
      </c>
      <c r="E391" s="10">
        <f t="shared" si="340"/>
        <v>1.7273344925667039E-3</v>
      </c>
      <c r="F391" s="10">
        <f t="shared" si="340"/>
        <v>1.2947650295736103E-3</v>
      </c>
      <c r="G391" s="10">
        <f t="shared" si="340"/>
        <v>3.7927634074186453E-4</v>
      </c>
      <c r="H391" s="10">
        <f t="shared" si="340"/>
        <v>6.5023956194387408E-4</v>
      </c>
      <c r="I391" s="10">
        <f t="shared" si="340"/>
        <v>6.2366716291795761E-4</v>
      </c>
      <c r="J391" s="10">
        <f t="shared" si="340"/>
        <v>2.5181598062953993E-4</v>
      </c>
      <c r="K391" s="10">
        <f t="shared" ref="K391" si="341">K380/K$370</f>
        <v>1.2430221257938392E-3</v>
      </c>
      <c r="L391" s="25"/>
      <c r="M391" s="128">
        <f t="shared" si="324"/>
        <v>9.9120614516429932E-4</v>
      </c>
      <c r="N391" s="12">
        <f t="shared" si="325"/>
        <v>8.6374578505197467E-4</v>
      </c>
      <c r="O391" s="12">
        <f t="shared" si="326"/>
        <v>1.2005749917957747E-4</v>
      </c>
    </row>
    <row r="392" spans="1:16" x14ac:dyDescent="0.2">
      <c r="A392" s="15" t="s">
        <v>207</v>
      </c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</row>
    <row r="393" spans="1:16" x14ac:dyDescent="0.2">
      <c r="A393" s="15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</row>
    <row r="394" spans="1:16" ht="18" x14ac:dyDescent="0.4">
      <c r="A394" s="1" t="s">
        <v>183</v>
      </c>
    </row>
    <row r="395" spans="1:16" x14ac:dyDescent="0.2">
      <c r="A395" t="s">
        <v>182</v>
      </c>
    </row>
    <row r="396" spans="1:16" ht="10.5" x14ac:dyDescent="0.25">
      <c r="A396" s="2"/>
      <c r="B396" s="114" t="str">
        <f>B$2</f>
        <v>Year of Fall Census</v>
      </c>
      <c r="C396" s="3"/>
      <c r="D396" s="3"/>
      <c r="E396" s="3"/>
      <c r="F396" s="3"/>
      <c r="G396" s="3"/>
      <c r="H396" s="3"/>
      <c r="I396" s="3"/>
      <c r="J396" s="3"/>
      <c r="K396" s="3"/>
      <c r="L396" s="22" t="str">
        <f>L$2</f>
        <v>diff</v>
      </c>
      <c r="M396" s="117" t="str">
        <f>M$2</f>
        <v>% chg</v>
      </c>
      <c r="N396" s="123" t="str">
        <f>N$2</f>
        <v>pct chg 5/10 year</v>
      </c>
      <c r="O396" s="115"/>
      <c r="P396" s="116" t="str">
        <f>P$2</f>
        <v>10yr</v>
      </c>
    </row>
    <row r="397" spans="1:16" ht="10.5" x14ac:dyDescent="0.25">
      <c r="A397" s="4" t="s">
        <v>0</v>
      </c>
      <c r="B397" s="113">
        <f>B$3</f>
        <v>2017</v>
      </c>
      <c r="C397" s="113">
        <f t="shared" ref="C397:K397" si="342">C$3</f>
        <v>2018</v>
      </c>
      <c r="D397" s="113">
        <f t="shared" si="342"/>
        <v>2019</v>
      </c>
      <c r="E397" s="113" t="str">
        <f t="shared" si="342"/>
        <v>2020^</v>
      </c>
      <c r="F397" s="113">
        <f t="shared" si="342"/>
        <v>2021</v>
      </c>
      <c r="G397" s="113">
        <f t="shared" si="342"/>
        <v>2022</v>
      </c>
      <c r="H397" s="113">
        <f t="shared" si="342"/>
        <v>2023</v>
      </c>
      <c r="I397" s="113">
        <f t="shared" si="342"/>
        <v>2024</v>
      </c>
      <c r="J397" s="113">
        <f t="shared" si="342"/>
        <v>2025</v>
      </c>
      <c r="K397" s="113">
        <f t="shared" si="342"/>
        <v>2026</v>
      </c>
      <c r="L397" s="23" t="str">
        <f>L$3</f>
        <v>2025 to 2026</v>
      </c>
      <c r="M397" s="125"/>
      <c r="N397" s="24" t="str">
        <f>N$3</f>
        <v>2022-26</v>
      </c>
      <c r="O397" s="24" t="str">
        <f>O$3</f>
        <v>2017-26</v>
      </c>
      <c r="P397" s="113" t="str">
        <f>P$3</f>
        <v>trend</v>
      </c>
    </row>
    <row r="398" spans="1:16" x14ac:dyDescent="0.2">
      <c r="A398" s="8" t="s">
        <v>175</v>
      </c>
      <c r="B398" s="48">
        <v>745</v>
      </c>
      <c r="C398" s="48">
        <v>1242</v>
      </c>
      <c r="D398" s="40">
        <v>1539</v>
      </c>
      <c r="E398" s="40">
        <v>1692</v>
      </c>
      <c r="F398" s="40">
        <v>1652</v>
      </c>
      <c r="G398" s="40">
        <v>1742</v>
      </c>
      <c r="H398" s="40">
        <v>1927</v>
      </c>
      <c r="I398" s="40">
        <v>2062</v>
      </c>
      <c r="J398" s="40">
        <v>2336</v>
      </c>
      <c r="K398" s="40">
        <v>2209</v>
      </c>
      <c r="L398" s="28">
        <f t="shared" ref="L398" si="343">K398-J398</f>
        <v>-127</v>
      </c>
      <c r="M398" s="128">
        <f t="shared" ref="M398:M399" si="344">IFERROR((K398-J398)/J398,"n/a")</f>
        <v>-5.4366438356164386E-2</v>
      </c>
      <c r="N398" s="12">
        <f t="shared" ref="N398:N399" si="345">IFERROR((K398-G398)/G398,"n/a")</f>
        <v>0.26808266360505167</v>
      </c>
      <c r="O398" s="12">
        <f t="shared" ref="O398:O399" si="346">IFERROR((K398-B398)/B398,"n/a")</f>
        <v>1.9651006711409396</v>
      </c>
    </row>
    <row r="399" spans="1:16" x14ac:dyDescent="0.2">
      <c r="A399" s="68" t="s">
        <v>244</v>
      </c>
      <c r="B399" s="75">
        <v>4.9000000000000002E-2</v>
      </c>
      <c r="C399" s="75">
        <v>7.9000000000000001E-2</v>
      </c>
      <c r="D399" s="75">
        <v>9.6000000000000002E-2</v>
      </c>
      <c r="E399" s="75">
        <v>0.109</v>
      </c>
      <c r="F399" s="75">
        <v>0.10299999999999999</v>
      </c>
      <c r="G399" s="75">
        <v>0.10299999999999999</v>
      </c>
      <c r="H399" s="75">
        <v>0.11</v>
      </c>
      <c r="I399" s="75">
        <v>0.11600000000000001</v>
      </c>
      <c r="J399" s="75">
        <v>0.127</v>
      </c>
      <c r="K399" s="75">
        <v>0.123</v>
      </c>
      <c r="L399" s="139">
        <f>K399-J399</f>
        <v>-4.0000000000000036E-3</v>
      </c>
      <c r="M399" s="129">
        <f t="shared" si="344"/>
        <v>-3.1496062992126012E-2</v>
      </c>
      <c r="N399" s="72">
        <f t="shared" si="345"/>
        <v>0.19417475728155345</v>
      </c>
      <c r="O399" s="72">
        <f t="shared" si="346"/>
        <v>1.510204081632653</v>
      </c>
      <c r="P399" s="85"/>
    </row>
    <row r="400" spans="1:16" x14ac:dyDescent="0.2">
      <c r="A400" s="8"/>
      <c r="L400" s="19"/>
      <c r="M400" s="131"/>
    </row>
    <row r="401" spans="1:16" x14ac:dyDescent="0.2">
      <c r="A401" s="8" t="s">
        <v>177</v>
      </c>
      <c r="B401" s="40">
        <v>568</v>
      </c>
      <c r="C401" s="40">
        <v>912</v>
      </c>
      <c r="D401" s="40">
        <v>1091</v>
      </c>
      <c r="E401" s="40">
        <v>1134</v>
      </c>
      <c r="F401" s="40">
        <v>1074</v>
      </c>
      <c r="G401" s="40">
        <v>1140</v>
      </c>
      <c r="H401" s="40">
        <v>1311</v>
      </c>
      <c r="I401" s="40">
        <v>1446</v>
      </c>
      <c r="J401" s="40">
        <v>1651</v>
      </c>
      <c r="K401" s="40">
        <v>1575</v>
      </c>
      <c r="L401" s="28">
        <f t="shared" ref="L401:L407" si="347">K401-J401</f>
        <v>-76</v>
      </c>
      <c r="M401" s="128">
        <f t="shared" ref="M401:M407" si="348">IFERROR((K401-J401)/J401,"n/a")</f>
        <v>-4.6032707450030283E-2</v>
      </c>
      <c r="N401" s="12">
        <f t="shared" ref="N401:N407" si="349">IFERROR((K401-G401)/G401,"n/a")</f>
        <v>0.38157894736842107</v>
      </c>
      <c r="O401" s="12">
        <f t="shared" ref="O401:O407" si="350">IFERROR((K401-B401)/B401,"n/a")</f>
        <v>1.772887323943662</v>
      </c>
    </row>
    <row r="402" spans="1:16" x14ac:dyDescent="0.2">
      <c r="A402" s="68" t="s">
        <v>51</v>
      </c>
      <c r="B402" s="78">
        <v>32</v>
      </c>
      <c r="C402" s="78">
        <v>68</v>
      </c>
      <c r="D402" s="78">
        <v>68</v>
      </c>
      <c r="E402" s="78">
        <v>53</v>
      </c>
      <c r="F402" s="78">
        <v>51</v>
      </c>
      <c r="G402" s="78">
        <v>133</v>
      </c>
      <c r="H402" s="78">
        <v>111</v>
      </c>
      <c r="I402" s="78">
        <v>128</v>
      </c>
      <c r="J402" s="78">
        <v>161</v>
      </c>
      <c r="K402" s="78">
        <v>133</v>
      </c>
      <c r="L402" s="71">
        <f t="shared" si="347"/>
        <v>-28</v>
      </c>
      <c r="M402" s="129">
        <f t="shared" si="348"/>
        <v>-0.17391304347826086</v>
      </c>
      <c r="N402" s="72">
        <f t="shared" si="349"/>
        <v>0</v>
      </c>
      <c r="O402" s="100">
        <f t="shared" si="350"/>
        <v>3.15625</v>
      </c>
      <c r="P402" s="85"/>
    </row>
    <row r="403" spans="1:16" x14ac:dyDescent="0.2">
      <c r="A403" s="8" t="s">
        <v>122</v>
      </c>
      <c r="B403" s="40">
        <v>54</v>
      </c>
      <c r="C403" s="40">
        <v>89</v>
      </c>
      <c r="D403" s="40">
        <v>97</v>
      </c>
      <c r="E403" s="40">
        <v>103</v>
      </c>
      <c r="F403" s="40">
        <v>111</v>
      </c>
      <c r="G403" s="40">
        <v>124</v>
      </c>
      <c r="H403" s="40">
        <v>142</v>
      </c>
      <c r="I403" s="40">
        <v>191</v>
      </c>
      <c r="J403" s="40">
        <v>189</v>
      </c>
      <c r="K403" s="40">
        <v>193</v>
      </c>
      <c r="L403" s="28">
        <f t="shared" si="347"/>
        <v>4</v>
      </c>
      <c r="M403" s="128">
        <f t="shared" si="348"/>
        <v>2.1164021164021163E-2</v>
      </c>
      <c r="N403" s="12">
        <f t="shared" si="349"/>
        <v>0.55645161290322576</v>
      </c>
      <c r="O403" s="12">
        <f t="shared" si="350"/>
        <v>2.574074074074074</v>
      </c>
    </row>
    <row r="404" spans="1:16" x14ac:dyDescent="0.2">
      <c r="A404" s="68" t="s">
        <v>123</v>
      </c>
      <c r="B404" s="78">
        <v>131</v>
      </c>
      <c r="C404" s="78">
        <v>215</v>
      </c>
      <c r="D404" s="78">
        <v>253</v>
      </c>
      <c r="E404" s="78">
        <v>245</v>
      </c>
      <c r="F404" s="78">
        <v>256</v>
      </c>
      <c r="G404" s="78">
        <v>269</v>
      </c>
      <c r="H404" s="78">
        <v>367</v>
      </c>
      <c r="I404" s="78">
        <v>360</v>
      </c>
      <c r="J404" s="78">
        <v>431</v>
      </c>
      <c r="K404" s="78">
        <v>397</v>
      </c>
      <c r="L404" s="71">
        <f t="shared" si="347"/>
        <v>-34</v>
      </c>
      <c r="M404" s="129">
        <f t="shared" si="348"/>
        <v>-7.8886310904872387E-2</v>
      </c>
      <c r="N404" s="72">
        <f t="shared" si="349"/>
        <v>0.47583643122676578</v>
      </c>
      <c r="O404" s="100">
        <f t="shared" si="350"/>
        <v>2.0305343511450382</v>
      </c>
      <c r="P404" s="85"/>
    </row>
    <row r="405" spans="1:16" x14ac:dyDescent="0.2">
      <c r="A405" s="8" t="s">
        <v>124</v>
      </c>
      <c r="B405" s="40">
        <v>351</v>
      </c>
      <c r="C405" s="40">
        <v>540</v>
      </c>
      <c r="D405" s="40">
        <v>671</v>
      </c>
      <c r="E405" s="40">
        <v>733</v>
      </c>
      <c r="F405" s="40">
        <v>655</v>
      </c>
      <c r="G405" s="40">
        <v>614</v>
      </c>
      <c r="H405" s="40">
        <v>691</v>
      </c>
      <c r="I405" s="40">
        <v>766</v>
      </c>
      <c r="J405" s="40">
        <v>868</v>
      </c>
      <c r="K405" s="40">
        <v>846</v>
      </c>
      <c r="L405" s="28">
        <f t="shared" si="347"/>
        <v>-22</v>
      </c>
      <c r="M405" s="128">
        <f t="shared" si="348"/>
        <v>-2.5345622119815669E-2</v>
      </c>
      <c r="N405" s="12">
        <f t="shared" si="349"/>
        <v>0.37785016286644951</v>
      </c>
      <c r="O405" s="12">
        <f t="shared" si="350"/>
        <v>1.4102564102564104</v>
      </c>
    </row>
    <row r="406" spans="1:16" x14ac:dyDescent="0.2">
      <c r="A406" s="97" t="s">
        <v>243</v>
      </c>
      <c r="B406" s="98">
        <v>0</v>
      </c>
      <c r="C406" s="98">
        <v>0</v>
      </c>
      <c r="D406" s="98">
        <v>2</v>
      </c>
      <c r="E406" s="98">
        <v>0</v>
      </c>
      <c r="F406" s="98">
        <v>1</v>
      </c>
      <c r="G406" s="98">
        <v>0</v>
      </c>
      <c r="H406" s="98">
        <v>0</v>
      </c>
      <c r="I406" s="98">
        <v>1</v>
      </c>
      <c r="J406" s="98">
        <v>2</v>
      </c>
      <c r="K406" s="98">
        <v>6</v>
      </c>
      <c r="L406" s="99">
        <f t="shared" si="347"/>
        <v>4</v>
      </c>
      <c r="M406" s="137">
        <f t="shared" si="348"/>
        <v>2</v>
      </c>
      <c r="N406" s="100" t="str">
        <f t="shared" si="349"/>
        <v>n/a</v>
      </c>
      <c r="O406" s="100" t="str">
        <f t="shared" si="350"/>
        <v>n/a</v>
      </c>
      <c r="P406" s="85"/>
    </row>
    <row r="407" spans="1:16" x14ac:dyDescent="0.2">
      <c r="A407" s="8" t="s">
        <v>178</v>
      </c>
      <c r="B407" s="40">
        <v>177</v>
      </c>
      <c r="C407" s="40">
        <v>330</v>
      </c>
      <c r="D407" s="40">
        <v>448</v>
      </c>
      <c r="E407" s="40">
        <v>558</v>
      </c>
      <c r="F407" s="40">
        <v>578</v>
      </c>
      <c r="G407" s="40">
        <v>602</v>
      </c>
      <c r="H407" s="40">
        <v>616</v>
      </c>
      <c r="I407" s="40">
        <v>616</v>
      </c>
      <c r="J407" s="40">
        <v>685</v>
      </c>
      <c r="K407" s="40">
        <v>634</v>
      </c>
      <c r="L407" s="28">
        <f t="shared" si="347"/>
        <v>-51</v>
      </c>
      <c r="M407" s="128">
        <f t="shared" si="348"/>
        <v>-7.4452554744525543E-2</v>
      </c>
      <c r="N407" s="12">
        <f t="shared" si="349"/>
        <v>5.3156146179401995E-2</v>
      </c>
      <c r="O407" s="12">
        <f t="shared" si="350"/>
        <v>2.5819209039548023</v>
      </c>
    </row>
    <row r="408" spans="1:16" ht="10.5" x14ac:dyDescent="0.25">
      <c r="A408" s="8"/>
      <c r="B408" s="34"/>
      <c r="C408" s="34"/>
      <c r="D408" s="34"/>
      <c r="E408" s="33"/>
      <c r="F408" s="40"/>
      <c r="G408" s="40"/>
      <c r="H408" s="40"/>
      <c r="I408" s="40"/>
      <c r="J408" s="40"/>
      <c r="K408" s="40"/>
      <c r="L408" s="20" t="s">
        <v>46</v>
      </c>
      <c r="M408" s="130"/>
      <c r="N408" s="11"/>
      <c r="O408" s="11"/>
    </row>
    <row r="409" spans="1:16" x14ac:dyDescent="0.2">
      <c r="A409" s="8" t="s">
        <v>176</v>
      </c>
      <c r="B409" s="10">
        <v>5.1999999999999998E-2</v>
      </c>
      <c r="C409" s="10">
        <v>8.2000000000000003E-2</v>
      </c>
      <c r="D409" s="10">
        <v>9.7000000000000003E-2</v>
      </c>
      <c r="E409" s="10">
        <v>0.105</v>
      </c>
      <c r="F409" s="10">
        <v>0.10199999999999999</v>
      </c>
      <c r="G409" s="10">
        <v>0.111</v>
      </c>
      <c r="H409" s="10">
        <v>0.125</v>
      </c>
      <c r="I409" s="10">
        <v>0.13400000000000001</v>
      </c>
      <c r="J409" s="10">
        <v>0.153</v>
      </c>
      <c r="K409" s="10">
        <v>0.14799999999999999</v>
      </c>
      <c r="L409" s="25"/>
      <c r="M409" s="128">
        <f t="shared" ref="M409:M414" si="351">IFERROR((K409-J409),"n/a")</f>
        <v>-5.0000000000000044E-3</v>
      </c>
      <c r="N409" s="12">
        <f t="shared" ref="N409:N414" si="352">IFERROR((K409-G409),"n/a")</f>
        <v>3.6999999999999991E-2</v>
      </c>
      <c r="O409" s="12">
        <f t="shared" ref="O409:O414" si="353">IFERROR((K409-B409),"n/a")</f>
        <v>9.6000000000000002E-2</v>
      </c>
    </row>
    <row r="410" spans="1:16" x14ac:dyDescent="0.2">
      <c r="A410" s="68" t="s">
        <v>51</v>
      </c>
      <c r="B410" s="75">
        <v>1.4E-2</v>
      </c>
      <c r="C410" s="75">
        <v>0.03</v>
      </c>
      <c r="D410" s="75">
        <v>3.1E-2</v>
      </c>
      <c r="E410" s="75">
        <v>2.5000000000000001E-2</v>
      </c>
      <c r="F410" s="75">
        <v>2.3E-2</v>
      </c>
      <c r="G410" s="75">
        <v>5.3999999999999999E-2</v>
      </c>
      <c r="H410" s="75">
        <v>4.8000000000000001E-2</v>
      </c>
      <c r="I410" s="75">
        <v>5.2999999999999999E-2</v>
      </c>
      <c r="J410" s="75">
        <v>6.9000000000000006E-2</v>
      </c>
      <c r="K410" s="75">
        <v>5.8999999999999997E-2</v>
      </c>
      <c r="L410" s="76"/>
      <c r="M410" s="129">
        <f t="shared" si="351"/>
        <v>-1.0000000000000009E-2</v>
      </c>
      <c r="N410" s="72">
        <f t="shared" si="352"/>
        <v>4.9999999999999975E-3</v>
      </c>
      <c r="O410" s="100">
        <f t="shared" si="353"/>
        <v>4.4999999999999998E-2</v>
      </c>
      <c r="P410" s="85"/>
    </row>
    <row r="411" spans="1:16" x14ac:dyDescent="0.2">
      <c r="A411" s="8" t="s">
        <v>122</v>
      </c>
      <c r="B411" s="10">
        <v>2.5999999999999999E-2</v>
      </c>
      <c r="C411" s="10">
        <v>4.2000000000000003E-2</v>
      </c>
      <c r="D411" s="10">
        <v>4.7E-2</v>
      </c>
      <c r="E411" s="10">
        <v>5.1999999999999998E-2</v>
      </c>
      <c r="F411" s="10">
        <v>0.06</v>
      </c>
      <c r="G411" s="10">
        <v>6.7000000000000004E-2</v>
      </c>
      <c r="H411" s="10">
        <v>7.2999999999999995E-2</v>
      </c>
      <c r="I411" s="10">
        <v>9.4E-2</v>
      </c>
      <c r="J411" s="10">
        <v>9.4E-2</v>
      </c>
      <c r="K411" s="10">
        <v>9.5000000000000001E-2</v>
      </c>
      <c r="L411" s="25"/>
      <c r="M411" s="128">
        <f t="shared" si="351"/>
        <v>1.0000000000000009E-3</v>
      </c>
      <c r="N411" s="12">
        <f t="shared" si="352"/>
        <v>2.7999999999999997E-2</v>
      </c>
      <c r="O411" s="12">
        <f t="shared" si="353"/>
        <v>6.9000000000000006E-2</v>
      </c>
    </row>
    <row r="412" spans="1:16" x14ac:dyDescent="0.2">
      <c r="A412" s="68" t="s">
        <v>123</v>
      </c>
      <c r="B412" s="75">
        <v>5.3999999999999999E-2</v>
      </c>
      <c r="C412" s="75">
        <v>8.1000000000000003E-2</v>
      </c>
      <c r="D412" s="75">
        <v>9.7000000000000003E-2</v>
      </c>
      <c r="E412" s="75">
        <v>9.9000000000000005E-2</v>
      </c>
      <c r="F412" s="75">
        <v>0.10299999999999999</v>
      </c>
      <c r="G412" s="75">
        <v>0.11700000000000001</v>
      </c>
      <c r="H412" s="75">
        <v>0.14699999999999999</v>
      </c>
      <c r="I412" s="75">
        <v>0.14299999999999999</v>
      </c>
      <c r="J412" s="75">
        <v>0.17299999999999999</v>
      </c>
      <c r="K412" s="75">
        <v>0.16</v>
      </c>
      <c r="L412" s="76"/>
      <c r="M412" s="129">
        <f t="shared" si="351"/>
        <v>-1.2999999999999984E-2</v>
      </c>
      <c r="N412" s="72">
        <f t="shared" si="352"/>
        <v>4.2999999999999997E-2</v>
      </c>
      <c r="O412" s="100">
        <f t="shared" si="353"/>
        <v>0.10600000000000001</v>
      </c>
      <c r="P412" s="85"/>
    </row>
    <row r="413" spans="1:16" x14ac:dyDescent="0.2">
      <c r="A413" s="8" t="s">
        <v>124</v>
      </c>
      <c r="B413" s="10">
        <v>8.3000000000000004E-2</v>
      </c>
      <c r="C413" s="10">
        <v>0.13200000000000001</v>
      </c>
      <c r="D413" s="10">
        <v>0.156</v>
      </c>
      <c r="E413" s="10">
        <v>0.17499999999999999</v>
      </c>
      <c r="F413" s="10">
        <v>0.16600000000000001</v>
      </c>
      <c r="G413" s="10">
        <v>0.16700000000000001</v>
      </c>
      <c r="H413" s="10">
        <v>0.185</v>
      </c>
      <c r="I413" s="10">
        <v>0.2</v>
      </c>
      <c r="J413" s="10">
        <v>0.22</v>
      </c>
      <c r="K413" s="10">
        <v>0.222</v>
      </c>
      <c r="L413" s="25"/>
      <c r="M413" s="128">
        <f t="shared" si="351"/>
        <v>2.0000000000000018E-3</v>
      </c>
      <c r="N413" s="12">
        <f t="shared" si="352"/>
        <v>5.4999999999999993E-2</v>
      </c>
      <c r="O413" s="12">
        <f t="shared" si="353"/>
        <v>0.13900000000000001</v>
      </c>
    </row>
    <row r="414" spans="1:16" x14ac:dyDescent="0.2">
      <c r="A414" s="68" t="s">
        <v>190</v>
      </c>
      <c r="B414" s="75">
        <v>6.6000000000000003E-2</v>
      </c>
      <c r="C414" s="75">
        <v>0.11899999999999999</v>
      </c>
      <c r="D414" s="75">
        <v>0.158</v>
      </c>
      <c r="E414" s="75">
        <v>0.17699999999999999</v>
      </c>
      <c r="F414" s="75">
        <v>0.17100000000000001</v>
      </c>
      <c r="G414" s="75">
        <v>0.14199999999999999</v>
      </c>
      <c r="H414" s="75">
        <v>0.156</v>
      </c>
      <c r="I414" s="75">
        <v>0.18</v>
      </c>
      <c r="J414" s="75">
        <v>0.193</v>
      </c>
      <c r="K414" s="75">
        <v>0.21299999999999999</v>
      </c>
      <c r="L414" s="76"/>
      <c r="M414" s="129">
        <f t="shared" si="351"/>
        <v>1.999999999999999E-2</v>
      </c>
      <c r="N414" s="72">
        <f t="shared" si="352"/>
        <v>7.1000000000000008E-2</v>
      </c>
      <c r="O414" s="100">
        <f t="shared" si="353"/>
        <v>0.14699999999999999</v>
      </c>
      <c r="P414" s="85"/>
    </row>
    <row r="415" spans="1:16" x14ac:dyDescent="0.2">
      <c r="A415" s="8"/>
      <c r="B415" s="33"/>
      <c r="C415" s="33"/>
      <c r="D415" s="34"/>
      <c r="E415" s="33"/>
      <c r="F415" s="10"/>
      <c r="G415" s="10"/>
      <c r="H415" s="10"/>
      <c r="I415" s="10"/>
      <c r="J415" s="10"/>
      <c r="K415" s="10"/>
      <c r="L415" s="25"/>
      <c r="M415" s="128"/>
      <c r="N415" s="12"/>
      <c r="O415" s="12"/>
    </row>
    <row r="416" spans="1:16" ht="10.5" x14ac:dyDescent="0.25">
      <c r="A416" s="8" t="s">
        <v>179</v>
      </c>
      <c r="B416" s="9">
        <f t="shared" ref="B416:E416" si="354">SUM(B417:B418)</f>
        <v>1</v>
      </c>
      <c r="C416" s="9">
        <f t="shared" si="354"/>
        <v>1</v>
      </c>
      <c r="D416" s="9">
        <f t="shared" si="354"/>
        <v>1</v>
      </c>
      <c r="E416" s="9">
        <f t="shared" si="354"/>
        <v>1</v>
      </c>
      <c r="F416" s="9">
        <f>SUM(F417:F418)</f>
        <v>1</v>
      </c>
      <c r="G416" s="9">
        <f>SUM(G417:G418)</f>
        <v>1</v>
      </c>
      <c r="H416" s="9">
        <f t="shared" ref="H416:K416" si="355">SUM(H417:H418)</f>
        <v>1</v>
      </c>
      <c r="I416" s="9">
        <f t="shared" si="355"/>
        <v>1</v>
      </c>
      <c r="J416" s="9">
        <f t="shared" si="355"/>
        <v>1</v>
      </c>
      <c r="K416" s="9">
        <f t="shared" si="355"/>
        <v>1</v>
      </c>
      <c r="L416" s="20" t="s">
        <v>46</v>
      </c>
      <c r="M416" s="130"/>
      <c r="N416" s="11"/>
      <c r="O416" s="11"/>
    </row>
    <row r="417" spans="1:16" x14ac:dyDescent="0.2">
      <c r="A417" s="8" t="s">
        <v>107</v>
      </c>
      <c r="B417" s="10">
        <f t="shared" ref="B417:E417" si="356">B401/B$398</f>
        <v>0.76241610738255039</v>
      </c>
      <c r="C417" s="10">
        <f t="shared" si="356"/>
        <v>0.7342995169082126</v>
      </c>
      <c r="D417" s="10">
        <f t="shared" si="356"/>
        <v>0.70890188434048085</v>
      </c>
      <c r="E417" s="10">
        <f t="shared" si="356"/>
        <v>0.67021276595744683</v>
      </c>
      <c r="F417" s="10">
        <f t="shared" ref="F417:K417" si="357">F401/F$398</f>
        <v>0.65012106537530268</v>
      </c>
      <c r="G417" s="10">
        <f t="shared" si="357"/>
        <v>0.65442020665901268</v>
      </c>
      <c r="H417" s="10">
        <f t="shared" si="357"/>
        <v>0.68033212247016084</v>
      </c>
      <c r="I417" s="10">
        <f t="shared" si="357"/>
        <v>0.70126091173617844</v>
      </c>
      <c r="J417" s="10">
        <f t="shared" si="357"/>
        <v>0.70676369863013699</v>
      </c>
      <c r="K417" s="10">
        <f t="shared" si="357"/>
        <v>0.71299230421004978</v>
      </c>
      <c r="L417" s="25"/>
      <c r="M417" s="128">
        <f t="shared" ref="M417:M418" si="358">IFERROR((K417-J417),"n/a")</f>
        <v>6.2286055799127826E-3</v>
      </c>
      <c r="N417" s="12">
        <f t="shared" ref="N417:N418" si="359">IFERROR((K417-G417),"n/a")</f>
        <v>5.8572097551037094E-2</v>
      </c>
      <c r="O417" s="12">
        <f t="shared" ref="O417:O418" si="360">IFERROR((K417-B417),"n/a")</f>
        <v>-4.9423803172500613E-2</v>
      </c>
    </row>
    <row r="418" spans="1:16" x14ac:dyDescent="0.2">
      <c r="A418" s="97" t="s">
        <v>108</v>
      </c>
      <c r="B418" s="75">
        <f t="shared" ref="B418:G418" si="361">B407/B$398</f>
        <v>0.23758389261744967</v>
      </c>
      <c r="C418" s="75">
        <f t="shared" si="361"/>
        <v>0.26570048309178745</v>
      </c>
      <c r="D418" s="75">
        <f t="shared" si="361"/>
        <v>0.29109811565951915</v>
      </c>
      <c r="E418" s="75">
        <f t="shared" si="361"/>
        <v>0.32978723404255317</v>
      </c>
      <c r="F418" s="75">
        <f t="shared" si="361"/>
        <v>0.34987893462469732</v>
      </c>
      <c r="G418" s="75">
        <f t="shared" si="361"/>
        <v>0.34557979334098737</v>
      </c>
      <c r="H418" s="75">
        <f t="shared" ref="H418:J418" si="362">H407/H$398</f>
        <v>0.31966787752983911</v>
      </c>
      <c r="I418" s="75">
        <f t="shared" si="362"/>
        <v>0.29873908826382151</v>
      </c>
      <c r="J418" s="75">
        <f t="shared" si="362"/>
        <v>0.29323630136986301</v>
      </c>
      <c r="K418" s="75">
        <f>K407/K$398</f>
        <v>0.28700769578995022</v>
      </c>
      <c r="L418" s="76"/>
      <c r="M418" s="129">
        <f t="shared" si="358"/>
        <v>-6.2286055799127826E-3</v>
      </c>
      <c r="N418" s="72">
        <f t="shared" si="359"/>
        <v>-5.857209755103715E-2</v>
      </c>
      <c r="O418" s="100">
        <f t="shared" si="360"/>
        <v>4.9423803172500558E-2</v>
      </c>
      <c r="P418" s="85"/>
    </row>
    <row r="419" spans="1:16" x14ac:dyDescent="0.2">
      <c r="A419" s="8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25"/>
      <c r="M419" s="128"/>
      <c r="N419" s="12"/>
      <c r="O419" s="12"/>
    </row>
    <row r="420" spans="1:16" x14ac:dyDescent="0.2">
      <c r="A420" s="8" t="s">
        <v>181</v>
      </c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9"/>
      <c r="M420" s="131"/>
    </row>
    <row r="421" spans="1:16" ht="10.5" x14ac:dyDescent="0.25">
      <c r="A421" s="8" t="s">
        <v>180</v>
      </c>
      <c r="B421" s="9">
        <f t="shared" ref="B421:E421" si="363">SUM(B422:B425)</f>
        <v>1</v>
      </c>
      <c r="C421" s="9">
        <f t="shared" si="363"/>
        <v>1</v>
      </c>
      <c r="D421" s="9">
        <f t="shared" si="363"/>
        <v>0.99816681943171393</v>
      </c>
      <c r="E421" s="9">
        <f t="shared" si="363"/>
        <v>1</v>
      </c>
      <c r="F421" s="9">
        <f>SUM(F422:F425)</f>
        <v>0.9990689013035382</v>
      </c>
      <c r="G421" s="9">
        <f>SUM(G422:G425)</f>
        <v>1</v>
      </c>
      <c r="H421" s="9">
        <f t="shared" ref="H421:K421" si="364">SUM(H422:H425)</f>
        <v>1</v>
      </c>
      <c r="I421" s="9">
        <f t="shared" si="364"/>
        <v>0.99930843706777317</v>
      </c>
      <c r="J421" s="9">
        <f t="shared" si="364"/>
        <v>0.99878861296184129</v>
      </c>
      <c r="K421" s="9">
        <f t="shared" si="364"/>
        <v>0.99619047619047618</v>
      </c>
      <c r="L421" s="20" t="s">
        <v>46</v>
      </c>
      <c r="M421" s="130"/>
      <c r="N421" s="11"/>
      <c r="O421" s="11"/>
    </row>
    <row r="422" spans="1:16" x14ac:dyDescent="0.2">
      <c r="A422" s="68" t="s">
        <v>51</v>
      </c>
      <c r="B422" s="75">
        <f t="shared" ref="B422:E422" si="365">B402/B$401</f>
        <v>5.6338028169014086E-2</v>
      </c>
      <c r="C422" s="75">
        <f t="shared" si="365"/>
        <v>7.4561403508771926E-2</v>
      </c>
      <c r="D422" s="75">
        <f t="shared" si="365"/>
        <v>6.2328139321723187E-2</v>
      </c>
      <c r="E422" s="75">
        <f t="shared" si="365"/>
        <v>4.6737213403880068E-2</v>
      </c>
      <c r="F422" s="75">
        <f t="shared" ref="F422:F425" si="366">F402/F$401</f>
        <v>4.7486033519553071E-2</v>
      </c>
      <c r="G422" s="75">
        <f t="shared" ref="G422:K422" si="367">G402/G$401</f>
        <v>0.11666666666666667</v>
      </c>
      <c r="H422" s="75">
        <f t="shared" si="367"/>
        <v>8.4668192219679639E-2</v>
      </c>
      <c r="I422" s="75">
        <f t="shared" si="367"/>
        <v>8.8520055325034583E-2</v>
      </c>
      <c r="J422" s="75">
        <f t="shared" si="367"/>
        <v>9.7516656571774676E-2</v>
      </c>
      <c r="K422" s="75">
        <f t="shared" si="367"/>
        <v>8.4444444444444447E-2</v>
      </c>
      <c r="L422" s="76"/>
      <c r="M422" s="129">
        <f t="shared" ref="M422:M425" si="368">IFERROR((K422-J422),"n/a")</f>
        <v>-1.3072212127330229E-2</v>
      </c>
      <c r="N422" s="72">
        <f t="shared" ref="N422:N425" si="369">IFERROR((K422-G422),"n/a")</f>
        <v>-3.2222222222222222E-2</v>
      </c>
      <c r="O422" s="72">
        <f t="shared" ref="O422:O425" si="370">IFERROR((K422-B422),"n/a")</f>
        <v>2.8106416275430361E-2</v>
      </c>
      <c r="P422" s="85"/>
    </row>
    <row r="423" spans="1:16" x14ac:dyDescent="0.2">
      <c r="A423" s="8" t="s">
        <v>122</v>
      </c>
      <c r="B423" s="10">
        <f t="shared" ref="B423:E423" si="371">B403/B$401</f>
        <v>9.5070422535211266E-2</v>
      </c>
      <c r="C423" s="10">
        <f t="shared" si="371"/>
        <v>9.7587719298245612E-2</v>
      </c>
      <c r="D423" s="10">
        <f t="shared" si="371"/>
        <v>8.8909257561869848E-2</v>
      </c>
      <c r="E423" s="10">
        <f t="shared" si="371"/>
        <v>9.0828924162257491E-2</v>
      </c>
      <c r="F423" s="10">
        <f t="shared" si="366"/>
        <v>0.10335195530726257</v>
      </c>
      <c r="G423" s="10">
        <f t="shared" ref="G423:K423" si="372">G403/G$401</f>
        <v>0.10877192982456141</v>
      </c>
      <c r="H423" s="10">
        <f t="shared" si="372"/>
        <v>0.10831426392067124</v>
      </c>
      <c r="I423" s="10">
        <f t="shared" si="372"/>
        <v>0.13208852005532504</v>
      </c>
      <c r="J423" s="10">
        <f t="shared" si="372"/>
        <v>0.11447607510599636</v>
      </c>
      <c r="K423" s="10">
        <f t="shared" si="372"/>
        <v>0.12253968253968255</v>
      </c>
      <c r="L423" s="25"/>
      <c r="M423" s="128">
        <f t="shared" si="368"/>
        <v>8.0636074336861846E-3</v>
      </c>
      <c r="N423" s="12">
        <f t="shared" si="369"/>
        <v>1.3767752715121137E-2</v>
      </c>
      <c r="O423" s="12">
        <f t="shared" si="370"/>
        <v>2.746926000447128E-2</v>
      </c>
    </row>
    <row r="424" spans="1:16" x14ac:dyDescent="0.2">
      <c r="A424" s="68" t="s">
        <v>123</v>
      </c>
      <c r="B424" s="75">
        <f t="shared" ref="B424:E424" si="373">B404/B$401</f>
        <v>0.23063380281690141</v>
      </c>
      <c r="C424" s="75">
        <f t="shared" si="373"/>
        <v>0.23574561403508773</v>
      </c>
      <c r="D424" s="75">
        <f t="shared" si="373"/>
        <v>0.23189734188817598</v>
      </c>
      <c r="E424" s="75">
        <f t="shared" si="373"/>
        <v>0.21604938271604937</v>
      </c>
      <c r="F424" s="75">
        <f t="shared" si="366"/>
        <v>0.23836126629422719</v>
      </c>
      <c r="G424" s="75">
        <f t="shared" ref="G424:K424" si="374">G404/G$401</f>
        <v>0.23596491228070177</v>
      </c>
      <c r="H424" s="75">
        <f t="shared" si="374"/>
        <v>0.2799389778794813</v>
      </c>
      <c r="I424" s="75">
        <f t="shared" si="374"/>
        <v>0.24896265560165975</v>
      </c>
      <c r="J424" s="75">
        <f t="shared" si="374"/>
        <v>0.26105390672319806</v>
      </c>
      <c r="K424" s="75">
        <f t="shared" si="374"/>
        <v>0.25206349206349205</v>
      </c>
      <c r="L424" s="76"/>
      <c r="M424" s="129">
        <f t="shared" si="368"/>
        <v>-8.9904146597060142E-3</v>
      </c>
      <c r="N424" s="72">
        <f t="shared" si="369"/>
        <v>1.6098579782790279E-2</v>
      </c>
      <c r="O424" s="72">
        <f t="shared" si="370"/>
        <v>2.1429689246590639E-2</v>
      </c>
      <c r="P424" s="85"/>
    </row>
    <row r="425" spans="1:16" x14ac:dyDescent="0.2">
      <c r="A425" s="8" t="s">
        <v>124</v>
      </c>
      <c r="B425" s="10">
        <f t="shared" ref="B425:E425" si="375">B405/B$401</f>
        <v>0.61795774647887325</v>
      </c>
      <c r="C425" s="10">
        <f t="shared" si="375"/>
        <v>0.59210526315789469</v>
      </c>
      <c r="D425" s="10">
        <f t="shared" si="375"/>
        <v>0.61503208065994497</v>
      </c>
      <c r="E425" s="10">
        <f t="shared" si="375"/>
        <v>0.6463844797178131</v>
      </c>
      <c r="F425" s="10">
        <f t="shared" si="366"/>
        <v>0.6098696461824954</v>
      </c>
      <c r="G425" s="10">
        <f t="shared" ref="G425:K425" si="376">G405/G$401</f>
        <v>0.53859649122807018</v>
      </c>
      <c r="H425" s="10">
        <f t="shared" si="376"/>
        <v>0.52707856598016778</v>
      </c>
      <c r="I425" s="10">
        <f t="shared" si="376"/>
        <v>0.52973720608575381</v>
      </c>
      <c r="J425" s="10">
        <f t="shared" si="376"/>
        <v>0.52574197456087224</v>
      </c>
      <c r="K425" s="10">
        <f t="shared" si="376"/>
        <v>0.53714285714285714</v>
      </c>
      <c r="L425" s="25"/>
      <c r="M425" s="128">
        <f t="shared" si="368"/>
        <v>1.1400882581984906E-2</v>
      </c>
      <c r="N425" s="12">
        <f t="shared" si="369"/>
        <v>-1.4536340852130403E-3</v>
      </c>
      <c r="O425" s="12">
        <f t="shared" si="370"/>
        <v>-8.0814889336016105E-2</v>
      </c>
    </row>
    <row r="426" spans="1:16" x14ac:dyDescent="0.2">
      <c r="A426" s="15" t="s">
        <v>207</v>
      </c>
    </row>
    <row r="427" spans="1:16" x14ac:dyDescent="0.2">
      <c r="A427" s="15"/>
    </row>
    <row r="428" spans="1:16" ht="18" x14ac:dyDescent="0.4">
      <c r="A428" s="1" t="s">
        <v>184</v>
      </c>
    </row>
    <row r="430" spans="1:16" ht="10.5" x14ac:dyDescent="0.25">
      <c r="A430" s="2"/>
      <c r="B430" s="3" t="s">
        <v>153</v>
      </c>
      <c r="C430" s="3"/>
      <c r="D430" s="3"/>
      <c r="E430" s="3"/>
      <c r="F430" s="3"/>
      <c r="G430" s="3"/>
      <c r="H430" s="3"/>
      <c r="I430" s="3"/>
      <c r="J430" s="3"/>
      <c r="K430" s="3"/>
      <c r="L430" s="22" t="str">
        <f>L$2</f>
        <v>diff</v>
      </c>
      <c r="M430" s="117" t="str">
        <f>M$2</f>
        <v>% chg</v>
      </c>
      <c r="N430" s="123" t="str">
        <f>N$2</f>
        <v>pct chg 5/10 year</v>
      </c>
      <c r="O430" s="115"/>
      <c r="P430" s="116" t="str">
        <f>P$2</f>
        <v>10yr</v>
      </c>
    </row>
    <row r="431" spans="1:16" ht="10.5" x14ac:dyDescent="0.25">
      <c r="A431" s="4" t="s">
        <v>0</v>
      </c>
      <c r="B431" s="113">
        <f>B$3</f>
        <v>2017</v>
      </c>
      <c r="C431" s="113">
        <f t="shared" ref="C431:K431" si="377">C$3</f>
        <v>2018</v>
      </c>
      <c r="D431" s="113">
        <f t="shared" si="377"/>
        <v>2019</v>
      </c>
      <c r="E431" s="113" t="str">
        <f t="shared" si="377"/>
        <v>2020^</v>
      </c>
      <c r="F431" s="113">
        <f t="shared" si="377"/>
        <v>2021</v>
      </c>
      <c r="G431" s="113">
        <f t="shared" si="377"/>
        <v>2022</v>
      </c>
      <c r="H431" s="113">
        <f t="shared" si="377"/>
        <v>2023</v>
      </c>
      <c r="I431" s="113">
        <f t="shared" si="377"/>
        <v>2024</v>
      </c>
      <c r="J431" s="113">
        <f t="shared" si="377"/>
        <v>2025</v>
      </c>
      <c r="K431" s="113">
        <f t="shared" si="377"/>
        <v>2026</v>
      </c>
      <c r="L431" s="23" t="str">
        <f>L$3</f>
        <v>2025 to 2026</v>
      </c>
      <c r="M431" s="125"/>
      <c r="N431" s="24" t="str">
        <f>N$3</f>
        <v>2022-26</v>
      </c>
      <c r="O431" s="24" t="str">
        <f>O$3</f>
        <v>2017-26</v>
      </c>
      <c r="P431" s="113" t="str">
        <f>P$3</f>
        <v>trend</v>
      </c>
    </row>
    <row r="432" spans="1:16" ht="10.5" x14ac:dyDescent="0.25">
      <c r="A432" s="2" t="s">
        <v>154</v>
      </c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6"/>
      <c r="M432" s="124"/>
      <c r="N432" s="14"/>
      <c r="O432" s="14"/>
    </row>
    <row r="433" spans="1:16" ht="10.5" x14ac:dyDescent="0.25">
      <c r="A433" s="84" t="s">
        <v>47</v>
      </c>
      <c r="B433" s="83">
        <v>26.38</v>
      </c>
      <c r="C433" s="83">
        <v>27.22</v>
      </c>
      <c r="D433" s="83">
        <v>27.05</v>
      </c>
      <c r="E433" s="83">
        <v>26.88</v>
      </c>
      <c r="F433" s="83">
        <v>26.8</v>
      </c>
      <c r="G433" s="83">
        <v>26.68</v>
      </c>
      <c r="H433" s="83">
        <v>26.92</v>
      </c>
      <c r="I433" s="83">
        <v>27.62</v>
      </c>
      <c r="J433" s="83">
        <v>28.05</v>
      </c>
      <c r="K433" s="83">
        <v>27.59</v>
      </c>
      <c r="L433" s="88">
        <f t="shared" ref="L433:L454" si="378">K433-J433</f>
        <v>-0.46000000000000085</v>
      </c>
      <c r="M433" s="129">
        <f t="shared" ref="M433:M454" si="379">IFERROR((K433-J433)/J433,"n/a")</f>
        <v>-1.6399286987522313E-2</v>
      </c>
      <c r="N433" s="72">
        <f t="shared" ref="N433:N454" si="380">IFERROR((K433-G433)/G433,"n/a")</f>
        <v>3.410794602698651E-2</v>
      </c>
      <c r="O433" s="72">
        <f t="shared" ref="O433:O454" si="381">IFERROR((K433-B433)/B433,"n/a")</f>
        <v>4.5868081880212318E-2</v>
      </c>
      <c r="P433" s="85"/>
    </row>
    <row r="434" spans="1:16" x14ac:dyDescent="0.2">
      <c r="A434" s="8" t="s">
        <v>15</v>
      </c>
      <c r="B434">
        <v>22</v>
      </c>
      <c r="C434">
        <v>22</v>
      </c>
      <c r="D434">
        <v>22</v>
      </c>
      <c r="E434">
        <v>22</v>
      </c>
      <c r="F434">
        <v>22</v>
      </c>
      <c r="G434">
        <v>22</v>
      </c>
      <c r="H434">
        <v>22</v>
      </c>
      <c r="I434">
        <v>22</v>
      </c>
      <c r="J434">
        <v>22</v>
      </c>
      <c r="K434">
        <v>22</v>
      </c>
      <c r="L434" s="31">
        <f t="shared" si="378"/>
        <v>0</v>
      </c>
      <c r="M434" s="128">
        <f t="shared" si="379"/>
        <v>0</v>
      </c>
      <c r="N434" s="12">
        <f t="shared" si="380"/>
        <v>0</v>
      </c>
      <c r="O434" s="12">
        <f t="shared" si="381"/>
        <v>0</v>
      </c>
    </row>
    <row r="435" spans="1:16" ht="10.5" x14ac:dyDescent="0.25">
      <c r="A435" s="84" t="s">
        <v>48</v>
      </c>
      <c r="B435" s="83">
        <v>23.4</v>
      </c>
      <c r="C435" s="83">
        <v>23.34</v>
      </c>
      <c r="D435" s="83">
        <v>23.28</v>
      </c>
      <c r="E435" s="83">
        <v>23.14</v>
      </c>
      <c r="F435" s="83">
        <v>22.94</v>
      </c>
      <c r="G435" s="83">
        <v>22.8</v>
      </c>
      <c r="H435" s="83">
        <v>22.96</v>
      </c>
      <c r="I435" s="83">
        <v>22.99</v>
      </c>
      <c r="J435" s="83">
        <v>23.15</v>
      </c>
      <c r="K435" s="83">
        <v>23.04</v>
      </c>
      <c r="L435" s="88">
        <f t="shared" si="378"/>
        <v>-0.10999999999999943</v>
      </c>
      <c r="M435" s="129">
        <f t="shared" si="379"/>
        <v>-4.7516198704103431E-3</v>
      </c>
      <c r="N435" s="72">
        <f t="shared" si="380"/>
        <v>1.0526315789473615E-2</v>
      </c>
      <c r="O435" s="72">
        <f t="shared" si="381"/>
        <v>-1.5384615384615361E-2</v>
      </c>
      <c r="P435" s="85"/>
    </row>
    <row r="436" spans="1:16" x14ac:dyDescent="0.2">
      <c r="A436" s="8" t="s">
        <v>15</v>
      </c>
      <c r="B436">
        <v>21</v>
      </c>
      <c r="C436">
        <v>21</v>
      </c>
      <c r="D436">
        <v>21</v>
      </c>
      <c r="E436">
        <v>21</v>
      </c>
      <c r="F436">
        <v>21</v>
      </c>
      <c r="G436">
        <v>21</v>
      </c>
      <c r="H436">
        <v>21</v>
      </c>
      <c r="I436">
        <v>21</v>
      </c>
      <c r="J436">
        <v>21</v>
      </c>
      <c r="K436">
        <v>21</v>
      </c>
      <c r="L436" s="31">
        <f t="shared" si="378"/>
        <v>0</v>
      </c>
      <c r="M436" s="128">
        <f t="shared" si="379"/>
        <v>0</v>
      </c>
      <c r="N436" s="12">
        <f t="shared" si="380"/>
        <v>0</v>
      </c>
      <c r="O436" s="12">
        <f t="shared" si="381"/>
        <v>0</v>
      </c>
    </row>
    <row r="437" spans="1:16" x14ac:dyDescent="0.2">
      <c r="A437" s="68" t="s">
        <v>2</v>
      </c>
      <c r="B437" s="83">
        <v>19.670000000000002</v>
      </c>
      <c r="C437" s="83">
        <v>19.64</v>
      </c>
      <c r="D437" s="83">
        <v>19.63</v>
      </c>
      <c r="E437" s="83">
        <v>19.48</v>
      </c>
      <c r="F437" s="83">
        <v>19.21</v>
      </c>
      <c r="G437" s="83">
        <v>19.75</v>
      </c>
      <c r="H437" s="83">
        <v>19.53</v>
      </c>
      <c r="I437" s="83">
        <v>19.649999999999999</v>
      </c>
      <c r="J437" s="83">
        <v>19.97</v>
      </c>
      <c r="K437" s="83">
        <v>19.73</v>
      </c>
      <c r="L437" s="88">
        <f t="shared" si="378"/>
        <v>-0.23999999999999844</v>
      </c>
      <c r="M437" s="129">
        <f t="shared" si="379"/>
        <v>-1.2018027040560764E-2</v>
      </c>
      <c r="N437" s="72">
        <f t="shared" si="380"/>
        <v>-1.0126582278480796E-3</v>
      </c>
      <c r="O437" s="72">
        <f t="shared" si="381"/>
        <v>3.0503304524656183E-3</v>
      </c>
      <c r="P437" s="85"/>
    </row>
    <row r="438" spans="1:16" x14ac:dyDescent="0.2">
      <c r="A438" s="8" t="s">
        <v>15</v>
      </c>
      <c r="B438">
        <v>18</v>
      </c>
      <c r="C438">
        <v>18</v>
      </c>
      <c r="D438">
        <v>18</v>
      </c>
      <c r="E438">
        <v>18</v>
      </c>
      <c r="F438">
        <v>18</v>
      </c>
      <c r="G438">
        <v>18</v>
      </c>
      <c r="H438">
        <v>18</v>
      </c>
      <c r="I438">
        <v>18</v>
      </c>
      <c r="J438">
        <v>18</v>
      </c>
      <c r="K438">
        <v>18</v>
      </c>
      <c r="L438" s="31">
        <f t="shared" si="378"/>
        <v>0</v>
      </c>
      <c r="M438" s="128">
        <f t="shared" si="379"/>
        <v>0</v>
      </c>
      <c r="N438" s="12">
        <f t="shared" si="380"/>
        <v>0</v>
      </c>
      <c r="O438" s="12">
        <f t="shared" si="381"/>
        <v>0</v>
      </c>
    </row>
    <row r="439" spans="1:16" x14ac:dyDescent="0.2">
      <c r="A439" s="68" t="s">
        <v>3</v>
      </c>
      <c r="B439" s="83">
        <v>21.46</v>
      </c>
      <c r="C439" s="83">
        <v>21.23</v>
      </c>
      <c r="D439" s="83">
        <v>21.12</v>
      </c>
      <c r="E439" s="83">
        <v>21.06</v>
      </c>
      <c r="F439" s="83">
        <v>21.03</v>
      </c>
      <c r="G439" s="83">
        <v>20.99</v>
      </c>
      <c r="H439" s="83">
        <v>21.06</v>
      </c>
      <c r="I439" s="83">
        <v>21.18</v>
      </c>
      <c r="J439" s="83">
        <v>21.19</v>
      </c>
      <c r="K439" s="83">
        <v>21.13</v>
      </c>
      <c r="L439" s="88">
        <f t="shared" si="378"/>
        <v>-6.0000000000002274E-2</v>
      </c>
      <c r="M439" s="129">
        <f t="shared" si="379"/>
        <v>-2.8315243039170493E-3</v>
      </c>
      <c r="N439" s="72">
        <f t="shared" si="380"/>
        <v>6.6698427822773024E-3</v>
      </c>
      <c r="O439" s="72">
        <f t="shared" si="381"/>
        <v>-1.5377446411929256E-2</v>
      </c>
      <c r="P439" s="85"/>
    </row>
    <row r="440" spans="1:16" x14ac:dyDescent="0.2">
      <c r="A440" s="8" t="s">
        <v>15</v>
      </c>
      <c r="B440">
        <v>20</v>
      </c>
      <c r="C440">
        <v>20</v>
      </c>
      <c r="D440">
        <v>20</v>
      </c>
      <c r="E440">
        <v>20</v>
      </c>
      <c r="F440">
        <v>19</v>
      </c>
      <c r="G440">
        <v>19</v>
      </c>
      <c r="H440">
        <v>19.5</v>
      </c>
      <c r="I440">
        <v>20</v>
      </c>
      <c r="J440">
        <v>20</v>
      </c>
      <c r="K440">
        <v>19</v>
      </c>
      <c r="L440" s="31">
        <f t="shared" si="378"/>
        <v>-1</v>
      </c>
      <c r="M440" s="128">
        <f t="shared" si="379"/>
        <v>-0.05</v>
      </c>
      <c r="N440" s="12">
        <f t="shared" si="380"/>
        <v>0</v>
      </c>
      <c r="O440" s="12">
        <f t="shared" si="381"/>
        <v>-0.05</v>
      </c>
    </row>
    <row r="441" spans="1:16" x14ac:dyDescent="0.2">
      <c r="A441" s="68" t="s">
        <v>4</v>
      </c>
      <c r="B441" s="83">
        <v>23.26</v>
      </c>
      <c r="C441" s="83">
        <v>23.4</v>
      </c>
      <c r="D441" s="83">
        <v>23.17</v>
      </c>
      <c r="E441" s="83">
        <v>22.9</v>
      </c>
      <c r="F441" s="83">
        <v>22.63</v>
      </c>
      <c r="G441" s="83">
        <v>22.86</v>
      </c>
      <c r="H441" s="83">
        <v>23.09</v>
      </c>
      <c r="I441" s="83">
        <v>22.87</v>
      </c>
      <c r="J441" s="83">
        <v>23.16</v>
      </c>
      <c r="K441" s="83">
        <v>23.05</v>
      </c>
      <c r="L441" s="88">
        <f t="shared" si="378"/>
        <v>-0.10999999999999943</v>
      </c>
      <c r="M441" s="129">
        <f t="shared" si="379"/>
        <v>-4.7495682210707876E-3</v>
      </c>
      <c r="N441" s="72">
        <f t="shared" si="380"/>
        <v>8.3114610673666357E-3</v>
      </c>
      <c r="O441" s="72">
        <f t="shared" si="381"/>
        <v>-9.0283748925193818E-3</v>
      </c>
      <c r="P441" s="85"/>
    </row>
    <row r="442" spans="1:16" x14ac:dyDescent="0.2">
      <c r="A442" s="8" t="s">
        <v>15</v>
      </c>
      <c r="B442">
        <v>21</v>
      </c>
      <c r="C442">
        <v>21</v>
      </c>
      <c r="D442">
        <v>21</v>
      </c>
      <c r="E442">
        <v>21</v>
      </c>
      <c r="F442">
        <v>21</v>
      </c>
      <c r="G442">
        <v>21</v>
      </c>
      <c r="H442">
        <v>21</v>
      </c>
      <c r="I442">
        <v>21</v>
      </c>
      <c r="J442">
        <v>21</v>
      </c>
      <c r="K442">
        <v>21</v>
      </c>
      <c r="L442" s="31">
        <f t="shared" si="378"/>
        <v>0</v>
      </c>
      <c r="M442" s="128">
        <f t="shared" si="379"/>
        <v>0</v>
      </c>
      <c r="N442" s="12">
        <f t="shared" si="380"/>
        <v>0</v>
      </c>
      <c r="O442" s="12">
        <f t="shared" si="381"/>
        <v>0</v>
      </c>
    </row>
    <row r="443" spans="1:16" x14ac:dyDescent="0.2">
      <c r="A443" s="68" t="s">
        <v>5</v>
      </c>
      <c r="B443" s="83">
        <v>26.37</v>
      </c>
      <c r="C443" s="83">
        <v>26.47</v>
      </c>
      <c r="D443" s="83">
        <v>26.29</v>
      </c>
      <c r="E443" s="83">
        <v>26.15</v>
      </c>
      <c r="F443" s="83">
        <v>26.1</v>
      </c>
      <c r="G443" s="83">
        <v>25.74</v>
      </c>
      <c r="H443" s="83">
        <v>26</v>
      </c>
      <c r="I443" s="83">
        <v>26.14</v>
      </c>
      <c r="J443" s="83">
        <v>26.02</v>
      </c>
      <c r="K443" s="83">
        <v>25.99</v>
      </c>
      <c r="L443" s="88">
        <f t="shared" si="378"/>
        <v>-3.0000000000001137E-2</v>
      </c>
      <c r="M443" s="129">
        <f t="shared" si="379"/>
        <v>-1.1529592621061159E-3</v>
      </c>
      <c r="N443" s="72">
        <f t="shared" si="380"/>
        <v>9.7125097125097138E-3</v>
      </c>
      <c r="O443" s="72">
        <f t="shared" si="381"/>
        <v>-1.4410314751611777E-2</v>
      </c>
      <c r="P443" s="85"/>
    </row>
    <row r="444" spans="1:16" x14ac:dyDescent="0.2">
      <c r="A444" s="8" t="s">
        <v>15</v>
      </c>
      <c r="B444">
        <v>23</v>
      </c>
      <c r="C444">
        <v>24</v>
      </c>
      <c r="D444">
        <v>23</v>
      </c>
      <c r="E444">
        <v>23</v>
      </c>
      <c r="F444">
        <v>23</v>
      </c>
      <c r="G444">
        <v>23</v>
      </c>
      <c r="H444">
        <v>23</v>
      </c>
      <c r="I444">
        <v>23</v>
      </c>
      <c r="J444">
        <v>23</v>
      </c>
      <c r="K444">
        <v>23</v>
      </c>
      <c r="L444" s="31">
        <f t="shared" si="378"/>
        <v>0</v>
      </c>
      <c r="M444" s="128">
        <f t="shared" si="379"/>
        <v>0</v>
      </c>
      <c r="N444" s="12">
        <f t="shared" si="380"/>
        <v>0</v>
      </c>
      <c r="O444" s="12">
        <f t="shared" si="381"/>
        <v>0</v>
      </c>
    </row>
    <row r="445" spans="1:16" ht="10.5" x14ac:dyDescent="0.25">
      <c r="A445" s="84" t="s">
        <v>6</v>
      </c>
      <c r="B445" s="83">
        <v>29.94</v>
      </c>
      <c r="C445" s="83">
        <v>30.05</v>
      </c>
      <c r="D445" s="83">
        <v>30.54</v>
      </c>
      <c r="E445" s="83">
        <v>30.06</v>
      </c>
      <c r="F445" s="83">
        <v>29.44</v>
      </c>
      <c r="G445" s="83">
        <v>28.09</v>
      </c>
      <c r="H445" s="83">
        <v>28.81</v>
      </c>
      <c r="I445" s="83">
        <v>29.76</v>
      </c>
      <c r="J445" s="83">
        <v>30.3</v>
      </c>
      <c r="K445" s="83">
        <v>30.62</v>
      </c>
      <c r="L445" s="88">
        <f t="shared" si="378"/>
        <v>0.32000000000000028</v>
      </c>
      <c r="M445" s="129">
        <f t="shared" si="379"/>
        <v>1.056105610561057E-2</v>
      </c>
      <c r="N445" s="72">
        <f t="shared" si="380"/>
        <v>9.0067639729441124E-2</v>
      </c>
      <c r="O445" s="72">
        <f t="shared" si="381"/>
        <v>2.2712090848363384E-2</v>
      </c>
      <c r="P445" s="85"/>
    </row>
    <row r="446" spans="1:16" x14ac:dyDescent="0.2">
      <c r="A446" s="8" t="s">
        <v>15</v>
      </c>
      <c r="B446">
        <v>27</v>
      </c>
      <c r="C446">
        <v>27</v>
      </c>
      <c r="D446">
        <v>27</v>
      </c>
      <c r="E446">
        <v>27</v>
      </c>
      <c r="F446">
        <v>26</v>
      </c>
      <c r="G446">
        <v>25</v>
      </c>
      <c r="H446">
        <v>25</v>
      </c>
      <c r="I446">
        <v>26</v>
      </c>
      <c r="J446">
        <v>26</v>
      </c>
      <c r="K446">
        <v>27</v>
      </c>
      <c r="L446" s="31">
        <f t="shared" si="378"/>
        <v>1</v>
      </c>
      <c r="M446" s="128">
        <f t="shared" si="379"/>
        <v>3.8461538461538464E-2</v>
      </c>
      <c r="N446" s="12">
        <f t="shared" si="380"/>
        <v>0.08</v>
      </c>
      <c r="O446" s="12">
        <f t="shared" si="381"/>
        <v>0</v>
      </c>
    </row>
    <row r="447" spans="1:16" x14ac:dyDescent="0.2">
      <c r="A447" s="68" t="s">
        <v>118</v>
      </c>
      <c r="B447" s="83">
        <v>31.1</v>
      </c>
      <c r="C447" s="83">
        <v>31.17</v>
      </c>
      <c r="D447" s="83">
        <v>30.98</v>
      </c>
      <c r="E447" s="83">
        <v>30.63</v>
      </c>
      <c r="F447" s="83">
        <v>30.98</v>
      </c>
      <c r="G447" s="83">
        <v>31.61</v>
      </c>
      <c r="H447" s="83">
        <v>32.340000000000003</v>
      </c>
      <c r="I447" s="83">
        <v>31.91</v>
      </c>
      <c r="J447" s="83">
        <v>32.020000000000003</v>
      </c>
      <c r="K447" s="83">
        <v>32.01</v>
      </c>
      <c r="L447" s="88">
        <f t="shared" si="378"/>
        <v>-1.0000000000005116E-2</v>
      </c>
      <c r="M447" s="129">
        <f t="shared" si="379"/>
        <v>-3.1230480949422595E-4</v>
      </c>
      <c r="N447" s="72">
        <f t="shared" si="380"/>
        <v>1.265422334704203E-2</v>
      </c>
      <c r="O447" s="72">
        <f t="shared" si="381"/>
        <v>2.9260450160771594E-2</v>
      </c>
      <c r="P447" s="85"/>
    </row>
    <row r="448" spans="1:16" x14ac:dyDescent="0.2">
      <c r="A448" s="8" t="s">
        <v>15</v>
      </c>
      <c r="B448">
        <v>29</v>
      </c>
      <c r="C448">
        <v>29</v>
      </c>
      <c r="D448">
        <v>29</v>
      </c>
      <c r="E448">
        <v>28</v>
      </c>
      <c r="F448">
        <v>29</v>
      </c>
      <c r="G448">
        <v>29</v>
      </c>
      <c r="H448">
        <v>30</v>
      </c>
      <c r="I448">
        <v>29</v>
      </c>
      <c r="J448">
        <v>29</v>
      </c>
      <c r="K448">
        <v>29</v>
      </c>
      <c r="L448" s="31">
        <f t="shared" si="378"/>
        <v>0</v>
      </c>
      <c r="M448" s="128">
        <f t="shared" si="379"/>
        <v>0</v>
      </c>
      <c r="N448" s="12">
        <f t="shared" si="380"/>
        <v>0</v>
      </c>
      <c r="O448" s="12">
        <f t="shared" si="381"/>
        <v>0</v>
      </c>
    </row>
    <row r="449" spans="1:16" x14ac:dyDescent="0.2">
      <c r="A449" s="68" t="s">
        <v>119</v>
      </c>
      <c r="B449" s="83">
        <v>29.64</v>
      </c>
      <c r="C449" s="83">
        <v>29.76</v>
      </c>
      <c r="D449" s="83">
        <v>30.43</v>
      </c>
      <c r="E449" s="83">
        <v>29.92</v>
      </c>
      <c r="F449" s="83">
        <v>29.11</v>
      </c>
      <c r="G449" s="83">
        <v>27.5</v>
      </c>
      <c r="H449" s="83">
        <v>28.21</v>
      </c>
      <c r="I449" s="83">
        <v>29.28</v>
      </c>
      <c r="J449" s="83">
        <v>29.83</v>
      </c>
      <c r="K449" s="83">
        <v>30.19</v>
      </c>
      <c r="L449" s="88">
        <f t="shared" si="378"/>
        <v>0.36000000000000298</v>
      </c>
      <c r="M449" s="129">
        <f t="shared" si="379"/>
        <v>1.2068387529332987E-2</v>
      </c>
      <c r="N449" s="72">
        <f t="shared" si="380"/>
        <v>9.781818181818186E-2</v>
      </c>
      <c r="O449" s="72">
        <f t="shared" si="381"/>
        <v>1.8556005398110684E-2</v>
      </c>
      <c r="P449" s="85"/>
    </row>
    <row r="450" spans="1:16" x14ac:dyDescent="0.2">
      <c r="A450" s="8" t="s">
        <v>15</v>
      </c>
      <c r="B450">
        <v>26</v>
      </c>
      <c r="C450">
        <v>26</v>
      </c>
      <c r="D450">
        <v>27</v>
      </c>
      <c r="E450">
        <v>26.5</v>
      </c>
      <c r="F450">
        <v>25</v>
      </c>
      <c r="G450">
        <v>24</v>
      </c>
      <c r="H450">
        <v>25</v>
      </c>
      <c r="I450">
        <v>26</v>
      </c>
      <c r="J450">
        <v>26</v>
      </c>
      <c r="K450">
        <v>26</v>
      </c>
      <c r="L450" s="31">
        <f t="shared" si="378"/>
        <v>0</v>
      </c>
      <c r="M450" s="128">
        <f t="shared" si="379"/>
        <v>0</v>
      </c>
      <c r="N450" s="12">
        <f t="shared" si="380"/>
        <v>8.3333333333333329E-2</v>
      </c>
      <c r="O450" s="12">
        <f t="shared" si="381"/>
        <v>0</v>
      </c>
    </row>
    <row r="451" spans="1:16" x14ac:dyDescent="0.2">
      <c r="A451" s="68" t="s">
        <v>106</v>
      </c>
      <c r="B451" s="83">
        <v>47.11</v>
      </c>
      <c r="C451" s="83">
        <v>45.47</v>
      </c>
      <c r="D451" s="83">
        <v>45.25</v>
      </c>
      <c r="E451" s="83">
        <v>45.81</v>
      </c>
      <c r="F451" s="83">
        <v>43.85</v>
      </c>
      <c r="G451" s="83">
        <v>44.45</v>
      </c>
      <c r="H451" s="83">
        <v>44.35</v>
      </c>
      <c r="I451" s="83">
        <v>43.97</v>
      </c>
      <c r="J451" s="83">
        <v>43.91</v>
      </c>
      <c r="K451" s="83">
        <v>43.43</v>
      </c>
      <c r="L451" s="88">
        <f t="shared" si="378"/>
        <v>-0.47999999999999687</v>
      </c>
      <c r="M451" s="129">
        <f t="shared" si="379"/>
        <v>-1.0931450694602525E-2</v>
      </c>
      <c r="N451" s="72">
        <f t="shared" si="380"/>
        <v>-2.2947131608549002E-2</v>
      </c>
      <c r="O451" s="72">
        <f t="shared" si="381"/>
        <v>-7.8115049883251964E-2</v>
      </c>
      <c r="P451" s="85"/>
    </row>
    <row r="452" spans="1:16" x14ac:dyDescent="0.2">
      <c r="A452" s="8" t="s">
        <v>15</v>
      </c>
      <c r="B452">
        <v>43</v>
      </c>
      <c r="C452">
        <v>40</v>
      </c>
      <c r="D452">
        <v>39</v>
      </c>
      <c r="E452">
        <v>43</v>
      </c>
      <c r="F452">
        <v>42</v>
      </c>
      <c r="G452">
        <v>43</v>
      </c>
      <c r="H452">
        <v>43</v>
      </c>
      <c r="I452">
        <v>43</v>
      </c>
      <c r="J452">
        <v>43</v>
      </c>
      <c r="K452">
        <v>42</v>
      </c>
      <c r="L452" s="31">
        <f t="shared" si="378"/>
        <v>-1</v>
      </c>
      <c r="M452" s="128">
        <f t="shared" si="379"/>
        <v>-2.3255813953488372E-2</v>
      </c>
      <c r="N452" s="12">
        <f t="shared" si="380"/>
        <v>-2.3255813953488372E-2</v>
      </c>
      <c r="O452" s="12">
        <f t="shared" si="381"/>
        <v>-2.3255813953488372E-2</v>
      </c>
    </row>
    <row r="453" spans="1:16" ht="10.5" x14ac:dyDescent="0.25">
      <c r="A453" s="84" t="s">
        <v>191</v>
      </c>
      <c r="B453" s="83">
        <v>39.18</v>
      </c>
      <c r="C453" s="83">
        <v>42.7</v>
      </c>
      <c r="D453" s="83">
        <v>39.76</v>
      </c>
      <c r="E453" s="83">
        <v>39.49</v>
      </c>
      <c r="F453" s="83">
        <v>37.71</v>
      </c>
      <c r="G453" s="83">
        <v>37.19</v>
      </c>
      <c r="H453" s="83">
        <v>35.200000000000003</v>
      </c>
      <c r="I453" s="83">
        <v>37.49</v>
      </c>
      <c r="J453" s="83">
        <v>36.33</v>
      </c>
      <c r="K453" s="83">
        <v>34.869999999999997</v>
      </c>
      <c r="L453" s="88">
        <f t="shared" si="378"/>
        <v>-1.4600000000000009</v>
      </c>
      <c r="M453" s="129">
        <f t="shared" si="379"/>
        <v>-4.0187173135150037E-2</v>
      </c>
      <c r="N453" s="72">
        <f t="shared" si="380"/>
        <v>-6.2382360849690788E-2</v>
      </c>
      <c r="O453" s="72">
        <f t="shared" si="381"/>
        <v>-0.11000510464522721</v>
      </c>
      <c r="P453" s="85"/>
    </row>
    <row r="454" spans="1:16" x14ac:dyDescent="0.2">
      <c r="A454" s="8" t="s">
        <v>15</v>
      </c>
      <c r="B454">
        <v>29</v>
      </c>
      <c r="C454">
        <v>33</v>
      </c>
      <c r="D454">
        <v>27</v>
      </c>
      <c r="E454">
        <v>28</v>
      </c>
      <c r="F454">
        <v>23</v>
      </c>
      <c r="G454">
        <v>24</v>
      </c>
      <c r="H454">
        <v>22</v>
      </c>
      <c r="I454">
        <v>24</v>
      </c>
      <c r="J454">
        <v>25</v>
      </c>
      <c r="K454">
        <v>21</v>
      </c>
      <c r="L454" s="31">
        <f t="shared" si="378"/>
        <v>-4</v>
      </c>
      <c r="M454" s="128">
        <f t="shared" si="379"/>
        <v>-0.16</v>
      </c>
      <c r="N454" s="12">
        <f t="shared" si="380"/>
        <v>-0.125</v>
      </c>
      <c r="O454" s="12">
        <f t="shared" si="381"/>
        <v>-0.27586206896551724</v>
      </c>
    </row>
    <row r="455" spans="1:16" x14ac:dyDescent="0.2">
      <c r="L455" s="19"/>
      <c r="M455" s="131"/>
    </row>
    <row r="456" spans="1:16" ht="10.5" x14ac:dyDescent="0.25">
      <c r="A456" s="2"/>
      <c r="B456" s="114" t="str">
        <f>B$2</f>
        <v>Year of Fall Census</v>
      </c>
      <c r="C456" s="3"/>
      <c r="D456" s="3"/>
      <c r="E456" s="3"/>
      <c r="F456" s="3"/>
      <c r="G456" s="3"/>
      <c r="H456" s="3"/>
      <c r="I456" s="3"/>
      <c r="J456" s="3"/>
      <c r="K456" s="3"/>
      <c r="L456" s="22" t="str">
        <f>L$2</f>
        <v>diff</v>
      </c>
      <c r="M456" s="117" t="str">
        <f>M$2</f>
        <v>% chg</v>
      </c>
      <c r="N456" s="123" t="str">
        <f>N$2</f>
        <v>pct chg 5/10 year</v>
      </c>
      <c r="O456" s="115"/>
      <c r="P456" s="116" t="str">
        <f>P$2</f>
        <v>10yr</v>
      </c>
    </row>
    <row r="457" spans="1:16" ht="10.5" x14ac:dyDescent="0.25">
      <c r="A457" s="4" t="s">
        <v>0</v>
      </c>
      <c r="B457" s="113">
        <f>B$3</f>
        <v>2017</v>
      </c>
      <c r="C457" s="113">
        <f t="shared" ref="C457:K457" si="382">C$3</f>
        <v>2018</v>
      </c>
      <c r="D457" s="113">
        <f t="shared" si="382"/>
        <v>2019</v>
      </c>
      <c r="E457" s="113" t="str">
        <f t="shared" si="382"/>
        <v>2020^</v>
      </c>
      <c r="F457" s="113">
        <f t="shared" si="382"/>
        <v>2021</v>
      </c>
      <c r="G457" s="113">
        <f t="shared" si="382"/>
        <v>2022</v>
      </c>
      <c r="H457" s="113">
        <f t="shared" si="382"/>
        <v>2023</v>
      </c>
      <c r="I457" s="113">
        <f t="shared" si="382"/>
        <v>2024</v>
      </c>
      <c r="J457" s="113">
        <f t="shared" si="382"/>
        <v>2025</v>
      </c>
      <c r="K457" s="113">
        <f t="shared" si="382"/>
        <v>2026</v>
      </c>
      <c r="L457" s="23" t="str">
        <f>L$3</f>
        <v>2025 to 2026</v>
      </c>
      <c r="M457" s="125"/>
      <c r="N457" s="24" t="str">
        <f>N$3</f>
        <v>2022-26</v>
      </c>
      <c r="O457" s="24" t="str">
        <f>O$3</f>
        <v>2017-26</v>
      </c>
      <c r="P457" s="113" t="str">
        <f>P$3</f>
        <v>trend</v>
      </c>
    </row>
    <row r="458" spans="1:16" ht="10.5" x14ac:dyDescent="0.25">
      <c r="A458" s="49" t="s">
        <v>120</v>
      </c>
      <c r="B458" s="10">
        <v>0.54400000000000004</v>
      </c>
      <c r="C458" s="10">
        <v>0.54700000000000004</v>
      </c>
      <c r="D458" s="10">
        <v>0.55600000000000005</v>
      </c>
      <c r="E458" s="10">
        <v>0.57899999999999996</v>
      </c>
      <c r="F458" s="10">
        <v>0.56799999999999995</v>
      </c>
      <c r="G458" s="10">
        <v>0.56100000000000005</v>
      </c>
      <c r="H458" s="10">
        <v>0.56999999999999995</v>
      </c>
      <c r="I458" s="10">
        <v>0.58599999999999997</v>
      </c>
      <c r="J458" s="10">
        <v>0.58099999999999996</v>
      </c>
      <c r="K458" s="10">
        <v>0.58799999999999997</v>
      </c>
      <c r="L458" s="25"/>
      <c r="M458" s="131"/>
    </row>
    <row r="459" spans="1:16" x14ac:dyDescent="0.2">
      <c r="A459" s="68" t="s">
        <v>49</v>
      </c>
      <c r="B459" s="69">
        <v>8210</v>
      </c>
      <c r="C459" s="69">
        <v>8633</v>
      </c>
      <c r="D459" s="69">
        <v>8928</v>
      </c>
      <c r="E459" s="69">
        <v>8998</v>
      </c>
      <c r="F459" s="69">
        <v>9150</v>
      </c>
      <c r="G459" s="69">
        <v>9489</v>
      </c>
      <c r="H459" s="69">
        <v>10008</v>
      </c>
      <c r="I459" s="69">
        <v>10371</v>
      </c>
      <c r="J459" s="69">
        <v>10717</v>
      </c>
      <c r="K459" s="69">
        <v>10587</v>
      </c>
      <c r="L459" s="71">
        <f t="shared" ref="L459:L460" si="383">K459-J459</f>
        <v>-130</v>
      </c>
      <c r="M459" s="129">
        <f t="shared" ref="M459:M460" si="384">IFERROR((K459-J459)/J459,"n/a")</f>
        <v>-1.2130260334048707E-2</v>
      </c>
      <c r="N459" s="72">
        <f t="shared" ref="N459:N460" si="385">IFERROR((K459-G459)/G459,"n/a")</f>
        <v>0.11571293076193487</v>
      </c>
      <c r="O459" s="72">
        <f t="shared" ref="O459:O460" si="386">IFERROR((K459-B459)/B459,"n/a")</f>
        <v>0.2895249695493301</v>
      </c>
      <c r="P459" s="85"/>
    </row>
    <row r="460" spans="1:16" x14ac:dyDescent="0.2">
      <c r="A460" s="8" t="s">
        <v>50</v>
      </c>
      <c r="B460" s="6">
        <v>6871</v>
      </c>
      <c r="C460" s="6">
        <v>7151</v>
      </c>
      <c r="D460" s="6">
        <v>7130</v>
      </c>
      <c r="E460" s="6">
        <v>6552</v>
      </c>
      <c r="F460" s="6">
        <v>6947</v>
      </c>
      <c r="G460" s="6">
        <v>7432</v>
      </c>
      <c r="H460" s="6">
        <v>7540</v>
      </c>
      <c r="I460" s="6">
        <v>7329</v>
      </c>
      <c r="J460" s="6">
        <v>7741</v>
      </c>
      <c r="K460" s="6">
        <v>7416</v>
      </c>
      <c r="L460" s="28">
        <f t="shared" si="383"/>
        <v>-325</v>
      </c>
      <c r="M460" s="128">
        <f t="shared" si="384"/>
        <v>-4.1984239762304615E-2</v>
      </c>
      <c r="N460" s="12">
        <f t="shared" si="385"/>
        <v>-2.1528525296017221E-3</v>
      </c>
      <c r="O460" s="12">
        <f t="shared" si="386"/>
        <v>7.9318876437199828E-2</v>
      </c>
    </row>
    <row r="461" spans="1:16" ht="10.5" x14ac:dyDescent="0.25">
      <c r="A461" s="15" t="s">
        <v>121</v>
      </c>
      <c r="L461" s="20" t="s">
        <v>46</v>
      </c>
      <c r="M461" s="130"/>
      <c r="N461" s="11"/>
      <c r="O461" s="11"/>
    </row>
    <row r="462" spans="1:16" ht="10.5" x14ac:dyDescent="0.25">
      <c r="A462" s="44" t="s">
        <v>48</v>
      </c>
      <c r="B462" s="10">
        <v>0.53259999999999996</v>
      </c>
      <c r="C462" s="10">
        <v>0.5373</v>
      </c>
      <c r="D462" s="10">
        <v>0.54279999999999995</v>
      </c>
      <c r="E462" s="10">
        <v>0.54900000000000004</v>
      </c>
      <c r="F462" s="10">
        <v>0.55320000000000003</v>
      </c>
      <c r="G462" s="10">
        <v>0.55730000000000002</v>
      </c>
      <c r="H462" s="10">
        <v>0.55920000000000003</v>
      </c>
      <c r="I462" s="10">
        <v>0.56220000000000003</v>
      </c>
      <c r="J462" s="10">
        <v>0.5625</v>
      </c>
      <c r="K462" s="10">
        <v>0.56699999999999995</v>
      </c>
      <c r="L462" s="25"/>
      <c r="M462" s="135">
        <f t="shared" ref="M462:M471" si="387">IFERROR((K462-J462),"n/a")</f>
        <v>4.4999999999999485E-3</v>
      </c>
      <c r="N462" s="7">
        <f t="shared" ref="N462:N471" si="388">IFERROR((K462-G462),"n/a")</f>
        <v>9.6999999999999309E-3</v>
      </c>
      <c r="O462" s="7">
        <f t="shared" ref="O462:O471" si="389">IFERROR((K462-B462),"n/a")</f>
        <v>3.4399999999999986E-2</v>
      </c>
    </row>
    <row r="463" spans="1:16" x14ac:dyDescent="0.2">
      <c r="A463" s="68" t="s">
        <v>51</v>
      </c>
      <c r="B463" s="75">
        <v>0.50770000000000004</v>
      </c>
      <c r="C463" s="75">
        <v>0.51590000000000003</v>
      </c>
      <c r="D463" s="75">
        <v>0.51800000000000002</v>
      </c>
      <c r="E463" s="75">
        <v>0.53520000000000001</v>
      </c>
      <c r="F463" s="75">
        <v>0.51690000000000003</v>
      </c>
      <c r="G463" s="75">
        <v>0.52380000000000004</v>
      </c>
      <c r="H463" s="75">
        <v>0.52669999999999995</v>
      </c>
      <c r="I463" s="75">
        <v>0.55620000000000003</v>
      </c>
      <c r="J463" s="75">
        <v>0.54449999999999998</v>
      </c>
      <c r="K463" s="75">
        <v>0.53959999999999997</v>
      </c>
      <c r="L463" s="76"/>
      <c r="M463" s="129">
        <f t="shared" si="387"/>
        <v>-4.9000000000000155E-3</v>
      </c>
      <c r="N463" s="72">
        <f t="shared" si="388"/>
        <v>1.5799999999999925E-2</v>
      </c>
      <c r="O463" s="103">
        <f t="shared" si="389"/>
        <v>3.1899999999999928E-2</v>
      </c>
      <c r="P463" s="85"/>
    </row>
    <row r="464" spans="1:16" x14ac:dyDescent="0.2">
      <c r="A464" s="8" t="s">
        <v>52</v>
      </c>
      <c r="B464" s="10">
        <v>0.53210000000000002</v>
      </c>
      <c r="C464" s="10">
        <v>0.52759999999999996</v>
      </c>
      <c r="D464" s="10">
        <v>0.52669999999999995</v>
      </c>
      <c r="E464" s="10">
        <v>0.52610000000000001</v>
      </c>
      <c r="F464" s="10">
        <v>0.56420000000000003</v>
      </c>
      <c r="G464" s="10">
        <v>0.55420000000000003</v>
      </c>
      <c r="H464" s="10">
        <v>0.54259999999999997</v>
      </c>
      <c r="I464" s="10">
        <v>0.53400000000000003</v>
      </c>
      <c r="J464" s="10">
        <v>0.54900000000000004</v>
      </c>
      <c r="K464" s="10">
        <v>0.5524</v>
      </c>
      <c r="L464" s="25"/>
      <c r="M464" s="135">
        <f t="shared" si="387"/>
        <v>3.3999999999999586E-3</v>
      </c>
      <c r="N464" s="7">
        <f t="shared" si="388"/>
        <v>-1.8000000000000238E-3</v>
      </c>
      <c r="O464" s="7">
        <f t="shared" si="389"/>
        <v>2.0299999999999985E-2</v>
      </c>
    </row>
    <row r="465" spans="1:16" x14ac:dyDescent="0.2">
      <c r="A465" s="68" t="s">
        <v>53</v>
      </c>
      <c r="B465" s="75">
        <v>0.54390000000000005</v>
      </c>
      <c r="C465" s="75">
        <v>0.5524</v>
      </c>
      <c r="D465" s="75">
        <v>0.55730000000000002</v>
      </c>
      <c r="E465" s="75">
        <v>0.56440000000000001</v>
      </c>
      <c r="F465" s="75">
        <v>0.56469999999999998</v>
      </c>
      <c r="G465" s="75">
        <v>0.5706</v>
      </c>
      <c r="H465" s="75">
        <v>0.57850000000000001</v>
      </c>
      <c r="I465" s="75">
        <v>0.57350000000000001</v>
      </c>
      <c r="J465" s="75">
        <v>0.58050000000000002</v>
      </c>
      <c r="K465" s="75">
        <v>0.5847</v>
      </c>
      <c r="L465" s="76"/>
      <c r="M465" s="134">
        <f t="shared" si="387"/>
        <v>4.1999999999999815E-3</v>
      </c>
      <c r="N465" s="82">
        <f t="shared" si="388"/>
        <v>1.4100000000000001E-2</v>
      </c>
      <c r="O465" s="103">
        <f t="shared" si="389"/>
        <v>4.0799999999999947E-2</v>
      </c>
      <c r="P465" s="85"/>
    </row>
    <row r="466" spans="1:16" x14ac:dyDescent="0.2">
      <c r="A466" s="8" t="s">
        <v>54</v>
      </c>
      <c r="B466" s="10">
        <v>0.53949999999999998</v>
      </c>
      <c r="C466" s="10">
        <v>0.54459999999999997</v>
      </c>
      <c r="D466" s="10">
        <v>0.5544</v>
      </c>
      <c r="E466" s="10">
        <v>0.55769999999999997</v>
      </c>
      <c r="F466" s="10">
        <v>0.56089999999999995</v>
      </c>
      <c r="G466" s="10">
        <v>0.57320000000000004</v>
      </c>
      <c r="H466" s="10">
        <v>0.57530000000000003</v>
      </c>
      <c r="I466" s="10">
        <v>0.5736</v>
      </c>
      <c r="J466" s="10">
        <v>0.56869999999999998</v>
      </c>
      <c r="K466" s="10">
        <v>0.57940000000000003</v>
      </c>
      <c r="L466" s="25"/>
      <c r="M466" s="135">
        <f t="shared" si="387"/>
        <v>1.0700000000000043E-2</v>
      </c>
      <c r="N466" s="7">
        <f t="shared" si="388"/>
        <v>6.1999999999999833E-3</v>
      </c>
      <c r="O466" s="7">
        <f t="shared" si="389"/>
        <v>3.9900000000000047E-2</v>
      </c>
    </row>
    <row r="467" spans="1:16" ht="10.5" x14ac:dyDescent="0.25">
      <c r="A467" s="44" t="s">
        <v>6</v>
      </c>
      <c r="B467" s="10">
        <v>0.54039999999999999</v>
      </c>
      <c r="C467" s="10">
        <v>0.54320000000000002</v>
      </c>
      <c r="D467" s="10">
        <v>0.56759999999999999</v>
      </c>
      <c r="E467" s="10">
        <v>0.59930000000000005</v>
      </c>
      <c r="F467" s="10">
        <v>0.54830000000000001</v>
      </c>
      <c r="G467" s="10">
        <v>0.49709999999999999</v>
      </c>
      <c r="H467" s="10">
        <v>0.51590000000000003</v>
      </c>
      <c r="I467" s="10">
        <v>0.5595</v>
      </c>
      <c r="J467" s="10">
        <v>0.5927</v>
      </c>
      <c r="K467" s="10">
        <v>0.6129</v>
      </c>
      <c r="L467" s="25"/>
      <c r="M467" s="135">
        <f t="shared" si="387"/>
        <v>2.0199999999999996E-2</v>
      </c>
      <c r="N467" s="7">
        <f t="shared" si="388"/>
        <v>0.11580000000000001</v>
      </c>
      <c r="O467" s="7">
        <f t="shared" si="389"/>
        <v>7.2500000000000009E-2</v>
      </c>
    </row>
    <row r="468" spans="1:16" x14ac:dyDescent="0.2">
      <c r="A468" s="68" t="s">
        <v>118</v>
      </c>
      <c r="B468" s="75">
        <v>0.54910000000000003</v>
      </c>
      <c r="C468" s="75">
        <v>0.54710000000000003</v>
      </c>
      <c r="D468" s="75">
        <v>0.56189999999999996</v>
      </c>
      <c r="E468" s="75">
        <v>0.58430000000000004</v>
      </c>
      <c r="F468" s="75">
        <v>0.58189999999999997</v>
      </c>
      <c r="G468" s="75">
        <v>0.57599999999999996</v>
      </c>
      <c r="H468" s="75">
        <v>0.59589999999999999</v>
      </c>
      <c r="I468" s="75">
        <v>0.58560000000000001</v>
      </c>
      <c r="J468" s="75">
        <v>0.57169999999999999</v>
      </c>
      <c r="K468" s="75">
        <v>0.59489999999999998</v>
      </c>
      <c r="L468" s="76"/>
      <c r="M468" s="129">
        <f t="shared" si="387"/>
        <v>2.3199999999999998E-2</v>
      </c>
      <c r="N468" s="72">
        <f t="shared" si="388"/>
        <v>1.8900000000000028E-2</v>
      </c>
      <c r="O468" s="103">
        <f t="shared" si="389"/>
        <v>4.5799999999999952E-2</v>
      </c>
      <c r="P468" s="85"/>
    </row>
    <row r="469" spans="1:16" x14ac:dyDescent="0.2">
      <c r="A469" s="8" t="s">
        <v>119</v>
      </c>
      <c r="B469" s="10">
        <v>0.53810000000000002</v>
      </c>
      <c r="C469" s="10">
        <v>0.54210000000000003</v>
      </c>
      <c r="D469" s="10">
        <v>0.56910000000000005</v>
      </c>
      <c r="E469" s="10">
        <v>0.60299999999999998</v>
      </c>
      <c r="F469" s="10">
        <v>0.54100000000000004</v>
      </c>
      <c r="G469" s="10">
        <v>0.48399999999999999</v>
      </c>
      <c r="H469" s="10">
        <v>0.50239999999999996</v>
      </c>
      <c r="I469" s="10">
        <v>0.55359999999999998</v>
      </c>
      <c r="J469" s="10">
        <v>0.59840000000000004</v>
      </c>
      <c r="K469" s="10">
        <v>0.61860000000000004</v>
      </c>
      <c r="L469" s="25"/>
      <c r="M469" s="135">
        <f t="shared" si="387"/>
        <v>2.0199999999999996E-2</v>
      </c>
      <c r="N469" s="7">
        <f t="shared" si="388"/>
        <v>0.13460000000000005</v>
      </c>
      <c r="O469" s="7">
        <f t="shared" si="389"/>
        <v>8.0500000000000016E-2</v>
      </c>
    </row>
    <row r="470" spans="1:16" x14ac:dyDescent="0.2">
      <c r="A470" s="68" t="s">
        <v>106</v>
      </c>
      <c r="B470" s="75">
        <v>0.69259999999999999</v>
      </c>
      <c r="C470" s="75">
        <v>0.55740000000000001</v>
      </c>
      <c r="D470" s="75">
        <v>0.63939999999999997</v>
      </c>
      <c r="E470" s="75">
        <v>0.80359999999999998</v>
      </c>
      <c r="F470" s="75">
        <v>0.78890000000000005</v>
      </c>
      <c r="G470" s="75">
        <v>0.77310000000000001</v>
      </c>
      <c r="H470" s="75">
        <v>0.79339999999999999</v>
      </c>
      <c r="I470" s="75">
        <v>0.81320000000000003</v>
      </c>
      <c r="J470" s="75">
        <v>0.81259999999999999</v>
      </c>
      <c r="K470" s="75">
        <v>0.82509999999999994</v>
      </c>
      <c r="L470" s="76"/>
      <c r="M470" s="134">
        <f t="shared" si="387"/>
        <v>1.2499999999999956E-2</v>
      </c>
      <c r="N470" s="82">
        <f t="shared" si="388"/>
        <v>5.1999999999999935E-2</v>
      </c>
      <c r="O470" s="103">
        <f t="shared" si="389"/>
        <v>0.13249999999999995</v>
      </c>
      <c r="P470" s="85"/>
    </row>
    <row r="471" spans="1:16" ht="10.5" x14ac:dyDescent="0.25">
      <c r="A471" s="44" t="s">
        <v>191</v>
      </c>
      <c r="B471" s="10">
        <v>0.61199999999999999</v>
      </c>
      <c r="C471" s="10">
        <v>0.60709999999999997</v>
      </c>
      <c r="D471" s="10">
        <v>0.59709999999999996</v>
      </c>
      <c r="E471" s="10">
        <v>0.65790000000000004</v>
      </c>
      <c r="F471" s="10">
        <v>0.61729999999999996</v>
      </c>
      <c r="G471" s="10">
        <v>0.62580000000000002</v>
      </c>
      <c r="H471" s="10">
        <v>0.62829999999999997</v>
      </c>
      <c r="I471" s="10">
        <v>0.64400000000000002</v>
      </c>
      <c r="J471" s="10">
        <v>0.57530000000000003</v>
      </c>
      <c r="K471" s="10">
        <v>0.59650000000000003</v>
      </c>
      <c r="L471" s="25"/>
      <c r="M471" s="135">
        <f t="shared" si="387"/>
        <v>2.1199999999999997E-2</v>
      </c>
      <c r="N471" s="7">
        <f t="shared" si="388"/>
        <v>-2.9299999999999993E-2</v>
      </c>
      <c r="O471" s="7">
        <f t="shared" si="389"/>
        <v>-1.5499999999999958E-2</v>
      </c>
    </row>
    <row r="472" spans="1:16" x14ac:dyDescent="0.2">
      <c r="A472" t="s">
        <v>197</v>
      </c>
    </row>
    <row r="473" spans="1:16" x14ac:dyDescent="0.2">
      <c r="A473" s="15" t="s">
        <v>207</v>
      </c>
    </row>
    <row r="475" spans="1:16" ht="18" x14ac:dyDescent="0.4">
      <c r="A475" s="1" t="s">
        <v>255</v>
      </c>
    </row>
    <row r="477" spans="1:16" ht="10.5" x14ac:dyDescent="0.25">
      <c r="A477" s="2"/>
      <c r="B477" s="114" t="str">
        <f>B$2</f>
        <v>Year of Fall Census</v>
      </c>
      <c r="C477" s="3"/>
      <c r="D477" s="3"/>
      <c r="E477" s="3"/>
      <c r="F477" s="3"/>
      <c r="G477" s="3"/>
      <c r="H477" s="3"/>
      <c r="I477" s="3"/>
      <c r="J477" s="3"/>
      <c r="K477" s="3"/>
      <c r="L477" s="22" t="str">
        <f>L$2</f>
        <v>diff</v>
      </c>
      <c r="M477" s="117" t="str">
        <f>M$2</f>
        <v>% chg</v>
      </c>
      <c r="N477" s="123" t="str">
        <f>N$2</f>
        <v>pct chg 5/10 year</v>
      </c>
      <c r="O477" s="115"/>
      <c r="P477" s="116" t="str">
        <f>P$2</f>
        <v>10yr</v>
      </c>
    </row>
    <row r="478" spans="1:16" ht="10.5" x14ac:dyDescent="0.25">
      <c r="A478" s="4" t="s">
        <v>0</v>
      </c>
      <c r="B478" s="113">
        <f>B$3</f>
        <v>2017</v>
      </c>
      <c r="C478" s="113">
        <f t="shared" ref="C478:K478" si="390">C$3</f>
        <v>2018</v>
      </c>
      <c r="D478" s="113">
        <f t="shared" si="390"/>
        <v>2019</v>
      </c>
      <c r="E478" s="113" t="str">
        <f t="shared" si="390"/>
        <v>2020^</v>
      </c>
      <c r="F478" s="113">
        <f t="shared" si="390"/>
        <v>2021</v>
      </c>
      <c r="G478" s="113">
        <f t="shared" si="390"/>
        <v>2022</v>
      </c>
      <c r="H478" s="113">
        <f t="shared" si="390"/>
        <v>2023</v>
      </c>
      <c r="I478" s="113">
        <f t="shared" si="390"/>
        <v>2024</v>
      </c>
      <c r="J478" s="113">
        <f t="shared" si="390"/>
        <v>2025</v>
      </c>
      <c r="K478" s="113">
        <f t="shared" si="390"/>
        <v>2026</v>
      </c>
      <c r="L478" s="23" t="str">
        <f>L$3</f>
        <v>2025 to 2026</v>
      </c>
      <c r="M478" s="125"/>
      <c r="N478" s="24" t="str">
        <f>N$3</f>
        <v>2022-26</v>
      </c>
      <c r="O478" s="24" t="str">
        <f>O$3</f>
        <v>2017-26</v>
      </c>
      <c r="P478" s="113" t="str">
        <f>P$3</f>
        <v>trend</v>
      </c>
    </row>
    <row r="479" spans="1:16" ht="10.5" x14ac:dyDescent="0.25">
      <c r="A479" s="2" t="s">
        <v>198</v>
      </c>
      <c r="B479" s="6">
        <v>10970</v>
      </c>
      <c r="C479" s="6">
        <v>11148</v>
      </c>
      <c r="D479" s="6">
        <v>11204</v>
      </c>
      <c r="E479" s="6">
        <v>10775</v>
      </c>
      <c r="F479" s="6">
        <v>10472</v>
      </c>
      <c r="G479" s="6">
        <v>10307</v>
      </c>
      <c r="H479" s="6">
        <v>10497</v>
      </c>
      <c r="I479" s="6">
        <v>10777</v>
      </c>
      <c r="J479" s="6">
        <v>10790</v>
      </c>
      <c r="K479" s="6">
        <v>10577</v>
      </c>
      <c r="L479" s="28">
        <f t="shared" ref="L479:L488" si="391">K479-J479</f>
        <v>-213</v>
      </c>
      <c r="M479" s="128">
        <f t="shared" ref="M479:M488" si="392">IFERROR((K479-J479)/J479,"n/a")</f>
        <v>-1.9740500463392031E-2</v>
      </c>
      <c r="N479" s="12">
        <f t="shared" ref="N479:N488" si="393">IFERROR((K479-G479)/G479,"n/a")</f>
        <v>2.6195789269428543E-2</v>
      </c>
      <c r="O479" s="12">
        <f t="shared" ref="O479:O488" si="394">IFERROR((K479-B479)/B479,"n/a")</f>
        <v>-3.5824977210574295E-2</v>
      </c>
    </row>
    <row r="480" spans="1:16" x14ac:dyDescent="0.2">
      <c r="A480" s="68" t="s">
        <v>143</v>
      </c>
      <c r="B480" s="69">
        <v>68</v>
      </c>
      <c r="C480" s="69">
        <v>74</v>
      </c>
      <c r="D480" s="69">
        <v>68</v>
      </c>
      <c r="E480" s="69">
        <v>71</v>
      </c>
      <c r="F480" s="69">
        <v>71</v>
      </c>
      <c r="G480" s="69">
        <v>62</v>
      </c>
      <c r="H480" s="69">
        <v>66</v>
      </c>
      <c r="I480" s="69">
        <v>67</v>
      </c>
      <c r="J480" s="69">
        <v>57</v>
      </c>
      <c r="K480" s="69">
        <v>75</v>
      </c>
      <c r="L480" s="71">
        <f t="shared" si="391"/>
        <v>18</v>
      </c>
      <c r="M480" s="129">
        <f t="shared" si="392"/>
        <v>0.31578947368421051</v>
      </c>
      <c r="N480" s="72">
        <f t="shared" si="393"/>
        <v>0.20967741935483872</v>
      </c>
      <c r="O480" s="100">
        <f t="shared" si="394"/>
        <v>0.10294117647058823</v>
      </c>
      <c r="P480" s="85"/>
    </row>
    <row r="481" spans="1:16" x14ac:dyDescent="0.2">
      <c r="A481" s="8" t="s">
        <v>136</v>
      </c>
      <c r="B481" s="6">
        <v>799</v>
      </c>
      <c r="C481" s="6">
        <v>814</v>
      </c>
      <c r="D481" s="6">
        <v>834</v>
      </c>
      <c r="E481" s="6">
        <v>777</v>
      </c>
      <c r="F481" s="6">
        <v>746</v>
      </c>
      <c r="G481" s="6">
        <v>748</v>
      </c>
      <c r="H481" s="6">
        <v>817</v>
      </c>
      <c r="I481" s="6">
        <v>842</v>
      </c>
      <c r="J481" s="6">
        <v>854</v>
      </c>
      <c r="K481" s="6">
        <v>787</v>
      </c>
      <c r="L481" s="28">
        <f t="shared" si="391"/>
        <v>-67</v>
      </c>
      <c r="M481" s="128">
        <f t="shared" si="392"/>
        <v>-7.8454332552693212E-2</v>
      </c>
      <c r="N481" s="12">
        <f t="shared" si="393"/>
        <v>5.213903743315508E-2</v>
      </c>
      <c r="O481" s="12">
        <f t="shared" si="394"/>
        <v>-1.5018773466833541E-2</v>
      </c>
    </row>
    <row r="482" spans="1:16" x14ac:dyDescent="0.2">
      <c r="A482" s="68" t="s">
        <v>137</v>
      </c>
      <c r="B482" s="69">
        <v>667</v>
      </c>
      <c r="C482" s="69">
        <v>675</v>
      </c>
      <c r="D482" s="69">
        <v>697</v>
      </c>
      <c r="E482" s="69">
        <v>648</v>
      </c>
      <c r="F482" s="69">
        <v>655</v>
      </c>
      <c r="G482" s="69">
        <v>609</v>
      </c>
      <c r="H482" s="69">
        <v>639</v>
      </c>
      <c r="I482" s="69">
        <v>764</v>
      </c>
      <c r="J482" s="69">
        <v>766</v>
      </c>
      <c r="K482" s="69">
        <v>786</v>
      </c>
      <c r="L482" s="71">
        <f t="shared" si="391"/>
        <v>20</v>
      </c>
      <c r="M482" s="129">
        <f t="shared" si="392"/>
        <v>2.6109660574412531E-2</v>
      </c>
      <c r="N482" s="72">
        <f t="shared" si="393"/>
        <v>0.29064039408866993</v>
      </c>
      <c r="O482" s="100">
        <f t="shared" si="394"/>
        <v>0.17841079460269865</v>
      </c>
      <c r="P482" s="85"/>
    </row>
    <row r="483" spans="1:16" x14ac:dyDescent="0.2">
      <c r="A483" s="8" t="s">
        <v>138</v>
      </c>
      <c r="B483" s="6">
        <v>13</v>
      </c>
      <c r="C483" s="6">
        <v>10</v>
      </c>
      <c r="D483" s="6">
        <v>8</v>
      </c>
      <c r="E483" s="6">
        <v>12</v>
      </c>
      <c r="F483" s="6">
        <v>14</v>
      </c>
      <c r="G483" s="6">
        <v>15</v>
      </c>
      <c r="H483" s="6">
        <v>13</v>
      </c>
      <c r="I483" s="6">
        <v>10</v>
      </c>
      <c r="J483" s="6">
        <v>11</v>
      </c>
      <c r="K483" s="6">
        <v>14</v>
      </c>
      <c r="L483" s="28">
        <f t="shared" si="391"/>
        <v>3</v>
      </c>
      <c r="M483" s="128">
        <f t="shared" si="392"/>
        <v>0.27272727272727271</v>
      </c>
      <c r="N483" s="12">
        <f t="shared" si="393"/>
        <v>-6.6666666666666666E-2</v>
      </c>
      <c r="O483" s="12">
        <f t="shared" si="394"/>
        <v>7.6923076923076927E-2</v>
      </c>
    </row>
    <row r="484" spans="1:16" x14ac:dyDescent="0.2">
      <c r="A484" s="68" t="s">
        <v>139</v>
      </c>
      <c r="B484" s="69">
        <v>1352</v>
      </c>
      <c r="C484" s="69">
        <v>1397</v>
      </c>
      <c r="D484" s="69">
        <v>1499</v>
      </c>
      <c r="E484" s="69">
        <v>1508</v>
      </c>
      <c r="F484" s="69">
        <v>1543</v>
      </c>
      <c r="G484" s="69">
        <v>1652</v>
      </c>
      <c r="H484" s="69">
        <v>1785</v>
      </c>
      <c r="I484" s="69">
        <v>1958</v>
      </c>
      <c r="J484" s="69">
        <v>2020</v>
      </c>
      <c r="K484" s="69">
        <v>2168</v>
      </c>
      <c r="L484" s="71">
        <f t="shared" si="391"/>
        <v>148</v>
      </c>
      <c r="M484" s="129">
        <f t="shared" si="392"/>
        <v>7.3267326732673263E-2</v>
      </c>
      <c r="N484" s="72">
        <f t="shared" si="393"/>
        <v>0.31234866828087166</v>
      </c>
      <c r="O484" s="100">
        <f t="shared" si="394"/>
        <v>0.60355029585798814</v>
      </c>
      <c r="P484" s="85"/>
    </row>
    <row r="485" spans="1:16" x14ac:dyDescent="0.2">
      <c r="A485" s="8" t="s">
        <v>140</v>
      </c>
      <c r="B485" s="6">
        <v>6602</v>
      </c>
      <c r="C485" s="6">
        <v>6755</v>
      </c>
      <c r="D485" s="6">
        <v>6692</v>
      </c>
      <c r="E485" s="6">
        <v>6443</v>
      </c>
      <c r="F485" s="6">
        <v>6181</v>
      </c>
      <c r="G485" s="6">
        <v>5990</v>
      </c>
      <c r="H485" s="6">
        <v>5955</v>
      </c>
      <c r="I485" s="6">
        <v>5853</v>
      </c>
      <c r="J485" s="6">
        <v>5795</v>
      </c>
      <c r="K485" s="6">
        <v>5488</v>
      </c>
      <c r="L485" s="28">
        <f t="shared" si="391"/>
        <v>-307</v>
      </c>
      <c r="M485" s="128">
        <f t="shared" si="392"/>
        <v>-5.2976704055220016E-2</v>
      </c>
      <c r="N485" s="12">
        <f t="shared" si="393"/>
        <v>-8.3806343906510858E-2</v>
      </c>
      <c r="O485" s="12">
        <f t="shared" si="394"/>
        <v>-0.1687367464404726</v>
      </c>
    </row>
    <row r="486" spans="1:16" x14ac:dyDescent="0.2">
      <c r="A486" s="68" t="s">
        <v>144</v>
      </c>
      <c r="B486" s="69">
        <v>532</v>
      </c>
      <c r="C486" s="69">
        <v>523</v>
      </c>
      <c r="D486" s="69">
        <v>549</v>
      </c>
      <c r="E486" s="69">
        <v>561</v>
      </c>
      <c r="F486" s="69">
        <v>580</v>
      </c>
      <c r="G486" s="69">
        <v>584</v>
      </c>
      <c r="H486" s="69">
        <v>603</v>
      </c>
      <c r="I486" s="69">
        <v>626</v>
      </c>
      <c r="J486" s="69">
        <v>611</v>
      </c>
      <c r="K486" s="69">
        <v>591</v>
      </c>
      <c r="L486" s="71">
        <f t="shared" si="391"/>
        <v>-20</v>
      </c>
      <c r="M486" s="129">
        <f t="shared" si="392"/>
        <v>-3.2733224222585927E-2</v>
      </c>
      <c r="N486" s="72">
        <f t="shared" si="393"/>
        <v>1.1986301369863013E-2</v>
      </c>
      <c r="O486" s="100">
        <f t="shared" si="394"/>
        <v>0.11090225563909774</v>
      </c>
      <c r="P486" s="85"/>
    </row>
    <row r="487" spans="1:16" x14ac:dyDescent="0.2">
      <c r="A487" s="8" t="s">
        <v>141</v>
      </c>
      <c r="B487" s="6">
        <v>211</v>
      </c>
      <c r="C487" s="6">
        <v>208</v>
      </c>
      <c r="D487" s="6">
        <v>207</v>
      </c>
      <c r="E487" s="6">
        <v>197</v>
      </c>
      <c r="F487" s="6">
        <v>195</v>
      </c>
      <c r="G487" s="6">
        <v>183</v>
      </c>
      <c r="H487" s="6">
        <v>172</v>
      </c>
      <c r="I487" s="6">
        <v>161</v>
      </c>
      <c r="J487" s="6">
        <v>238</v>
      </c>
      <c r="K487" s="6">
        <v>303</v>
      </c>
      <c r="L487" s="28">
        <f t="shared" si="391"/>
        <v>65</v>
      </c>
      <c r="M487" s="128">
        <f t="shared" si="392"/>
        <v>0.27310924369747897</v>
      </c>
      <c r="N487" s="12">
        <f t="shared" si="393"/>
        <v>0.65573770491803274</v>
      </c>
      <c r="O487" s="12">
        <f t="shared" si="394"/>
        <v>0.43601895734597157</v>
      </c>
    </row>
    <row r="488" spans="1:16" x14ac:dyDescent="0.2">
      <c r="A488" s="68" t="s">
        <v>142</v>
      </c>
      <c r="B488" s="69">
        <v>726</v>
      </c>
      <c r="C488" s="69">
        <v>692</v>
      </c>
      <c r="D488" s="69">
        <v>650</v>
      </c>
      <c r="E488" s="69">
        <v>558</v>
      </c>
      <c r="F488" s="69">
        <v>487</v>
      </c>
      <c r="G488" s="69">
        <v>464</v>
      </c>
      <c r="H488" s="69">
        <v>447</v>
      </c>
      <c r="I488" s="69">
        <v>496</v>
      </c>
      <c r="J488" s="69">
        <v>438</v>
      </c>
      <c r="K488" s="69">
        <v>365</v>
      </c>
      <c r="L488" s="71">
        <f t="shared" si="391"/>
        <v>-73</v>
      </c>
      <c r="M488" s="129">
        <f t="shared" si="392"/>
        <v>-0.16666666666666666</v>
      </c>
      <c r="N488" s="72">
        <f t="shared" si="393"/>
        <v>-0.21336206896551724</v>
      </c>
      <c r="O488" s="100">
        <f t="shared" si="394"/>
        <v>-0.49724517906336091</v>
      </c>
      <c r="P488" s="85"/>
    </row>
    <row r="489" spans="1:16" ht="10.5" x14ac:dyDescent="0.25">
      <c r="B489" s="9">
        <f>SUM(B490:B498)</f>
        <v>1</v>
      </c>
      <c r="C489" s="9">
        <f t="shared" ref="C489" si="395">SUM(C490:C498)</f>
        <v>1.0000000000000002</v>
      </c>
      <c r="D489" s="9">
        <f t="shared" ref="D489:K489" si="396">SUM(D490:D498)</f>
        <v>1</v>
      </c>
      <c r="E489" s="9">
        <f t="shared" si="396"/>
        <v>0.99999999999999989</v>
      </c>
      <c r="F489" s="9">
        <f t="shared" si="396"/>
        <v>1</v>
      </c>
      <c r="G489" s="9">
        <f t="shared" si="396"/>
        <v>0.99999999999999989</v>
      </c>
      <c r="H489" s="9">
        <f t="shared" si="396"/>
        <v>1</v>
      </c>
      <c r="I489" s="9">
        <f t="shared" si="396"/>
        <v>1</v>
      </c>
      <c r="J489" s="9">
        <f t="shared" si="396"/>
        <v>0.99999999999999989</v>
      </c>
      <c r="K489" s="9">
        <f t="shared" si="396"/>
        <v>1</v>
      </c>
      <c r="L489" s="20" t="s">
        <v>46</v>
      </c>
      <c r="M489" s="130"/>
      <c r="N489" s="11"/>
      <c r="O489" s="11"/>
    </row>
    <row r="490" spans="1:16" x14ac:dyDescent="0.2">
      <c r="A490" s="68" t="s">
        <v>143</v>
      </c>
      <c r="B490" s="75">
        <f t="shared" ref="B490:C490" si="397">B480/B$479</f>
        <v>6.1987237921604377E-3</v>
      </c>
      <c r="C490" s="75">
        <f t="shared" si="397"/>
        <v>6.6379619662719769E-3</v>
      </c>
      <c r="D490" s="75">
        <f t="shared" ref="D490:K490" si="398">D480/D$479</f>
        <v>6.0692609782220632E-3</v>
      </c>
      <c r="E490" s="75">
        <f t="shared" si="398"/>
        <v>6.5893271461716935E-3</v>
      </c>
      <c r="F490" s="75">
        <f t="shared" si="398"/>
        <v>6.7799847211611917E-3</v>
      </c>
      <c r="G490" s="75">
        <f t="shared" si="398"/>
        <v>6.0153293877947024E-3</v>
      </c>
      <c r="H490" s="75">
        <f t="shared" si="398"/>
        <v>6.2875107173478136E-3</v>
      </c>
      <c r="I490" s="75">
        <f t="shared" si="398"/>
        <v>6.2169434907673746E-3</v>
      </c>
      <c r="J490" s="75">
        <f t="shared" si="398"/>
        <v>5.2826691380908246E-3</v>
      </c>
      <c r="K490" s="75">
        <f t="shared" si="398"/>
        <v>7.0908575210362106E-3</v>
      </c>
      <c r="L490" s="76"/>
      <c r="M490" s="129">
        <f t="shared" ref="M490:M498" si="399">IFERROR((K490-J490),"n/a")</f>
        <v>1.808188382945386E-3</v>
      </c>
      <c r="N490" s="72">
        <f t="shared" ref="N490:N498" si="400">IFERROR((K490-G490),"n/a")</f>
        <v>1.0755281332415082E-3</v>
      </c>
      <c r="O490" s="72">
        <f t="shared" ref="O490:O498" si="401">IFERROR((K490-B490),"n/a")</f>
        <v>8.9213372887577292E-4</v>
      </c>
      <c r="P490" s="85"/>
    </row>
    <row r="491" spans="1:16" x14ac:dyDescent="0.2">
      <c r="A491" s="8" t="s">
        <v>136</v>
      </c>
      <c r="B491" s="10">
        <f t="shared" ref="B491:C491" si="402">B481/B$479</f>
        <v>7.2835004557885136E-2</v>
      </c>
      <c r="C491" s="10">
        <f t="shared" si="402"/>
        <v>7.3017581628991746E-2</v>
      </c>
      <c r="D491" s="10">
        <f t="shared" ref="D491:K491" si="403">D481/D$479</f>
        <v>7.4437700821135308E-2</v>
      </c>
      <c r="E491" s="10">
        <f t="shared" si="403"/>
        <v>7.2111368909512766E-2</v>
      </c>
      <c r="F491" s="10">
        <f t="shared" si="403"/>
        <v>7.1237585943468296E-2</v>
      </c>
      <c r="G491" s="10">
        <f t="shared" si="403"/>
        <v>7.2572038420490925E-2</v>
      </c>
      <c r="H491" s="10">
        <f t="shared" si="403"/>
        <v>7.7831761455654E-2</v>
      </c>
      <c r="I491" s="10">
        <f t="shared" si="403"/>
        <v>7.8129349540688509E-2</v>
      </c>
      <c r="J491" s="10">
        <f t="shared" si="403"/>
        <v>7.9147358665430961E-2</v>
      </c>
      <c r="K491" s="10">
        <f t="shared" si="403"/>
        <v>7.4406731587406641E-2</v>
      </c>
      <c r="L491" s="25"/>
      <c r="M491" s="128">
        <f t="shared" si="399"/>
        <v>-4.7406270780243204E-3</v>
      </c>
      <c r="N491" s="12">
        <f t="shared" si="400"/>
        <v>1.8346931669157157E-3</v>
      </c>
      <c r="O491" s="12">
        <f t="shared" si="401"/>
        <v>1.5717270295215052E-3</v>
      </c>
    </row>
    <row r="492" spans="1:16" x14ac:dyDescent="0.2">
      <c r="A492" s="68" t="s">
        <v>137</v>
      </c>
      <c r="B492" s="75">
        <f t="shared" ref="B492:C492" si="404">B482/B$479</f>
        <v>6.0802187784867824E-2</v>
      </c>
      <c r="C492" s="75">
        <f t="shared" si="404"/>
        <v>6.0548977395048442E-2</v>
      </c>
      <c r="D492" s="75">
        <f t="shared" ref="D492:K492" si="405">D482/D$479</f>
        <v>6.220992502677615E-2</v>
      </c>
      <c r="E492" s="75">
        <f t="shared" si="405"/>
        <v>6.0139211136890948E-2</v>
      </c>
      <c r="F492" s="75">
        <f t="shared" si="405"/>
        <v>6.2547746371275789E-2</v>
      </c>
      <c r="G492" s="75">
        <f t="shared" si="405"/>
        <v>5.9086058018822163E-2</v>
      </c>
      <c r="H492" s="75">
        <f t="shared" si="405"/>
        <v>6.0874535581594738E-2</v>
      </c>
      <c r="I492" s="75">
        <f t="shared" si="405"/>
        <v>7.0891713835019021E-2</v>
      </c>
      <c r="J492" s="75">
        <f t="shared" si="405"/>
        <v>7.0991658943466165E-2</v>
      </c>
      <c r="K492" s="75">
        <f t="shared" si="405"/>
        <v>7.4312186820459494E-2</v>
      </c>
      <c r="L492" s="76"/>
      <c r="M492" s="129">
        <f t="shared" si="399"/>
        <v>3.3205278769933289E-3</v>
      </c>
      <c r="N492" s="72">
        <f t="shared" si="400"/>
        <v>1.5226128801637331E-2</v>
      </c>
      <c r="O492" s="72">
        <f t="shared" si="401"/>
        <v>1.350999903559167E-2</v>
      </c>
      <c r="P492" s="85"/>
    </row>
    <row r="493" spans="1:16" x14ac:dyDescent="0.2">
      <c r="A493" s="8" t="s">
        <v>138</v>
      </c>
      <c r="B493" s="10">
        <f t="shared" ref="B493:C493" si="406">B483/B$479</f>
        <v>1.1850501367365541E-3</v>
      </c>
      <c r="C493" s="10">
        <f t="shared" si="406"/>
        <v>8.9702188733405098E-4</v>
      </c>
      <c r="D493" s="10">
        <f t="shared" ref="D493:K493" si="407">D483/D$479</f>
        <v>7.140307033202428E-4</v>
      </c>
      <c r="E493" s="10">
        <f t="shared" si="407"/>
        <v>1.1136890951276102E-3</v>
      </c>
      <c r="F493" s="10">
        <f t="shared" si="407"/>
        <v>1.3368983957219251E-3</v>
      </c>
      <c r="G493" s="10">
        <f t="shared" si="407"/>
        <v>1.4553216260793636E-3</v>
      </c>
      <c r="H493" s="10">
        <f t="shared" si="407"/>
        <v>1.2384490806897209E-3</v>
      </c>
      <c r="I493" s="10">
        <f t="shared" si="407"/>
        <v>9.2790201354736937E-4</v>
      </c>
      <c r="J493" s="10">
        <f t="shared" si="407"/>
        <v>1.0194624652455977E-3</v>
      </c>
      <c r="K493" s="10">
        <f t="shared" si="407"/>
        <v>1.3236267372600927E-3</v>
      </c>
      <c r="L493" s="25"/>
      <c r="M493" s="128">
        <f t="shared" si="399"/>
        <v>3.0416427201449491E-4</v>
      </c>
      <c r="N493" s="12">
        <f t="shared" si="400"/>
        <v>-1.3169488881927091E-4</v>
      </c>
      <c r="O493" s="12">
        <f t="shared" si="401"/>
        <v>1.3857660052353851E-4</v>
      </c>
    </row>
    <row r="494" spans="1:16" x14ac:dyDescent="0.2">
      <c r="A494" s="68" t="s">
        <v>139</v>
      </c>
      <c r="B494" s="75">
        <f t="shared" ref="B494:C494" si="408">B484/B$479</f>
        <v>0.12324521422060164</v>
      </c>
      <c r="C494" s="75">
        <f t="shared" si="408"/>
        <v>0.12531395766056691</v>
      </c>
      <c r="D494" s="75">
        <f t="shared" ref="D494:K494" si="409">D484/D$479</f>
        <v>0.1337915030346305</v>
      </c>
      <c r="E494" s="75">
        <f t="shared" si="409"/>
        <v>0.13995359628770301</v>
      </c>
      <c r="F494" s="75">
        <f t="shared" si="409"/>
        <v>0.14734530175706645</v>
      </c>
      <c r="G494" s="75">
        <f t="shared" si="409"/>
        <v>0.16027942175220725</v>
      </c>
      <c r="H494" s="75">
        <f t="shared" si="409"/>
        <v>0.1700485853100886</v>
      </c>
      <c r="I494" s="75">
        <f t="shared" si="409"/>
        <v>0.18168321425257491</v>
      </c>
      <c r="J494" s="75">
        <f t="shared" si="409"/>
        <v>0.18721037998146431</v>
      </c>
      <c r="K494" s="75">
        <f t="shared" si="409"/>
        <v>0.20497305474142005</v>
      </c>
      <c r="L494" s="76"/>
      <c r="M494" s="129">
        <f t="shared" si="399"/>
        <v>1.7762674759955743E-2</v>
      </c>
      <c r="N494" s="72">
        <f t="shared" si="400"/>
        <v>4.4693632989212806E-2</v>
      </c>
      <c r="O494" s="72">
        <f t="shared" si="401"/>
        <v>8.1727840520818412E-2</v>
      </c>
      <c r="P494" s="85"/>
    </row>
    <row r="495" spans="1:16" x14ac:dyDescent="0.2">
      <c r="A495" s="8" t="s">
        <v>140</v>
      </c>
      <c r="B495" s="10">
        <f t="shared" ref="B495:C495" si="410">B485/B$479</f>
        <v>0.60182315405651776</v>
      </c>
      <c r="C495" s="10">
        <f t="shared" si="410"/>
        <v>0.60593828489415147</v>
      </c>
      <c r="D495" s="10">
        <f t="shared" ref="D495:K495" si="411">D485/D$479</f>
        <v>0.59728668332738311</v>
      </c>
      <c r="E495" s="10">
        <f t="shared" si="411"/>
        <v>0.59795823665893266</v>
      </c>
      <c r="F495" s="10">
        <f t="shared" si="411"/>
        <v>0.59024064171122992</v>
      </c>
      <c r="G495" s="10">
        <f t="shared" si="411"/>
        <v>0.58115843601435913</v>
      </c>
      <c r="H495" s="10">
        <f t="shared" si="411"/>
        <v>0.56730494426979139</v>
      </c>
      <c r="I495" s="10">
        <f t="shared" si="411"/>
        <v>0.54310104852927532</v>
      </c>
      <c r="J495" s="10">
        <f t="shared" si="411"/>
        <v>0.53707136237256714</v>
      </c>
      <c r="K495" s="10">
        <f t="shared" si="411"/>
        <v>0.51886168100595631</v>
      </c>
      <c r="L495" s="25"/>
      <c r="M495" s="128">
        <f t="shared" si="399"/>
        <v>-1.820968136661083E-2</v>
      </c>
      <c r="N495" s="12">
        <f t="shared" si="400"/>
        <v>-6.2296755008402815E-2</v>
      </c>
      <c r="O495" s="12">
        <f t="shared" si="401"/>
        <v>-8.2961473050561452E-2</v>
      </c>
    </row>
    <row r="496" spans="1:16" x14ac:dyDescent="0.2">
      <c r="A496" s="68" t="s">
        <v>144</v>
      </c>
      <c r="B496" s="75">
        <f t="shared" ref="B496:C496" si="412">B486/B$479</f>
        <v>4.8495897903372838E-2</v>
      </c>
      <c r="C496" s="75">
        <f t="shared" si="412"/>
        <v>4.6914244707570864E-2</v>
      </c>
      <c r="D496" s="75">
        <f t="shared" ref="D496:K496" si="413">D486/D$479</f>
        <v>4.9000357015351659E-2</v>
      </c>
      <c r="E496" s="75">
        <f t="shared" si="413"/>
        <v>5.2064965197215776E-2</v>
      </c>
      <c r="F496" s="75">
        <f t="shared" si="413"/>
        <v>5.5385790679908328E-2</v>
      </c>
      <c r="G496" s="75">
        <f t="shared" si="413"/>
        <v>5.6660521975356551E-2</v>
      </c>
      <c r="H496" s="75">
        <f t="shared" si="413"/>
        <v>5.7444984281223209E-2</v>
      </c>
      <c r="I496" s="75">
        <f t="shared" si="413"/>
        <v>5.8086666048065325E-2</v>
      </c>
      <c r="J496" s="75">
        <f t="shared" si="413"/>
        <v>5.6626506024096385E-2</v>
      </c>
      <c r="K496" s="75">
        <f t="shared" si="413"/>
        <v>5.5875957265765337E-2</v>
      </c>
      <c r="L496" s="76"/>
      <c r="M496" s="129">
        <f t="shared" si="399"/>
        <v>-7.5054875833104745E-4</v>
      </c>
      <c r="N496" s="72">
        <f t="shared" si="400"/>
        <v>-7.8456470959121366E-4</v>
      </c>
      <c r="O496" s="72">
        <f t="shared" si="401"/>
        <v>7.3800593623924993E-3</v>
      </c>
      <c r="P496" s="85"/>
    </row>
    <row r="497" spans="1:16" x14ac:dyDescent="0.2">
      <c r="A497" s="8" t="s">
        <v>141</v>
      </c>
      <c r="B497" s="10">
        <f t="shared" ref="B497:C497" si="414">B487/B$479</f>
        <v>1.9234275296262534E-2</v>
      </c>
      <c r="C497" s="10">
        <f t="shared" si="414"/>
        <v>1.8658055256548258E-2</v>
      </c>
      <c r="D497" s="10">
        <f t="shared" ref="D497:K497" si="415">D487/D$479</f>
        <v>1.847554444841128E-2</v>
      </c>
      <c r="E497" s="10">
        <f t="shared" si="415"/>
        <v>1.8283062645011602E-2</v>
      </c>
      <c r="F497" s="10">
        <f t="shared" si="415"/>
        <v>1.8621084797555386E-2</v>
      </c>
      <c r="G497" s="10">
        <f t="shared" si="415"/>
        <v>1.7754923838168235E-2</v>
      </c>
      <c r="H497" s="10">
        <f t="shared" si="415"/>
        <v>1.6385633990663999E-2</v>
      </c>
      <c r="I497" s="10">
        <f t="shared" si="415"/>
        <v>1.4939222418112647E-2</v>
      </c>
      <c r="J497" s="10">
        <f t="shared" si="415"/>
        <v>2.205746061167748E-2</v>
      </c>
      <c r="K497" s="10">
        <f t="shared" si="415"/>
        <v>2.8647064384986293E-2</v>
      </c>
      <c r="L497" s="25"/>
      <c r="M497" s="128">
        <f t="shared" si="399"/>
        <v>6.5896037733088123E-3</v>
      </c>
      <c r="N497" s="12">
        <f t="shared" si="400"/>
        <v>1.0892140546818058E-2</v>
      </c>
      <c r="O497" s="12">
        <f t="shared" si="401"/>
        <v>9.4127890887237588E-3</v>
      </c>
    </row>
    <row r="498" spans="1:16" x14ac:dyDescent="0.2">
      <c r="A498" s="68" t="s">
        <v>142</v>
      </c>
      <c r="B498" s="75">
        <f t="shared" ref="B498:C498" si="416">B488/B$479</f>
        <v>6.6180492251595266E-2</v>
      </c>
      <c r="C498" s="75">
        <f t="shared" si="416"/>
        <v>6.2073914603516328E-2</v>
      </c>
      <c r="D498" s="75">
        <f t="shared" ref="D498:K498" si="417">D488/D$479</f>
        <v>5.8014994644769724E-2</v>
      </c>
      <c r="E498" s="75">
        <f t="shared" si="417"/>
        <v>5.1786542923433876E-2</v>
      </c>
      <c r="F498" s="75">
        <f t="shared" si="417"/>
        <v>4.6504965622612679E-2</v>
      </c>
      <c r="G498" s="75">
        <f t="shared" si="417"/>
        <v>4.5017948966721642E-2</v>
      </c>
      <c r="H498" s="75">
        <f t="shared" si="417"/>
        <v>4.2583595312946559E-2</v>
      </c>
      <c r="I498" s="75">
        <f t="shared" si="417"/>
        <v>4.6023939871949519E-2</v>
      </c>
      <c r="J498" s="75">
        <f t="shared" si="417"/>
        <v>4.0593141797961078E-2</v>
      </c>
      <c r="K498" s="75">
        <f t="shared" si="417"/>
        <v>3.4508839935709558E-2</v>
      </c>
      <c r="L498" s="76"/>
      <c r="M498" s="129">
        <f t="shared" si="399"/>
        <v>-6.0843018622515205E-3</v>
      </c>
      <c r="N498" s="72">
        <f t="shared" si="400"/>
        <v>-1.0509109031012084E-2</v>
      </c>
      <c r="O498" s="72">
        <f t="shared" si="401"/>
        <v>-3.1671652315885708E-2</v>
      </c>
      <c r="P498" s="85"/>
    </row>
    <row r="499" spans="1:16" ht="10.5" x14ac:dyDescent="0.25">
      <c r="L499" s="22"/>
      <c r="M499" s="133"/>
      <c r="N499" s="11"/>
      <c r="O499" s="11"/>
    </row>
    <row r="500" spans="1:16" ht="10.5" x14ac:dyDescent="0.25">
      <c r="A500" s="2" t="s">
        <v>55</v>
      </c>
      <c r="B500" s="6">
        <v>2683</v>
      </c>
      <c r="C500" s="6">
        <v>2778</v>
      </c>
      <c r="D500" s="6">
        <v>2841</v>
      </c>
      <c r="E500" s="6">
        <v>3144</v>
      </c>
      <c r="F500" s="6">
        <v>3375</v>
      </c>
      <c r="G500" s="6">
        <v>4225</v>
      </c>
      <c r="H500" s="6">
        <v>3938</v>
      </c>
      <c r="I500" s="6">
        <v>3420</v>
      </c>
      <c r="J500" s="6">
        <v>3552</v>
      </c>
      <c r="K500" s="6">
        <v>2975</v>
      </c>
      <c r="L500" s="28">
        <f t="shared" ref="L500:L509" si="418">K500-J500</f>
        <v>-577</v>
      </c>
      <c r="M500" s="128">
        <f t="shared" ref="M500:M509" si="419">IFERROR((K500-J500)/J500,"n/a")</f>
        <v>-0.16244369369369369</v>
      </c>
      <c r="N500" s="12">
        <f t="shared" ref="N500:N509" si="420">IFERROR((K500-G500)/G500,"n/a")</f>
        <v>-0.29585798816568049</v>
      </c>
      <c r="O500" s="12">
        <f t="shared" ref="O500:O509" si="421">IFERROR((K500-B500)/B500,"n/a")</f>
        <v>0.10883339545285128</v>
      </c>
    </row>
    <row r="501" spans="1:16" x14ac:dyDescent="0.2">
      <c r="A501" s="68" t="s">
        <v>143</v>
      </c>
      <c r="B501" s="69">
        <v>16</v>
      </c>
      <c r="C501" s="69">
        <v>21</v>
      </c>
      <c r="D501" s="69">
        <v>22</v>
      </c>
      <c r="E501" s="69">
        <v>24</v>
      </c>
      <c r="F501" s="69">
        <v>15</v>
      </c>
      <c r="G501" s="69">
        <v>15</v>
      </c>
      <c r="H501" s="69">
        <v>14</v>
      </c>
      <c r="I501" s="69">
        <v>18</v>
      </c>
      <c r="J501" s="69">
        <v>21</v>
      </c>
      <c r="K501" s="69">
        <v>17</v>
      </c>
      <c r="L501" s="71">
        <f t="shared" si="418"/>
        <v>-4</v>
      </c>
      <c r="M501" s="129">
        <f t="shared" si="419"/>
        <v>-0.19047619047619047</v>
      </c>
      <c r="N501" s="72">
        <f t="shared" si="420"/>
        <v>0.13333333333333333</v>
      </c>
      <c r="O501" s="100">
        <f t="shared" si="421"/>
        <v>6.25E-2</v>
      </c>
      <c r="P501" s="85"/>
    </row>
    <row r="502" spans="1:16" x14ac:dyDescent="0.2">
      <c r="A502" s="8" t="s">
        <v>136</v>
      </c>
      <c r="B502" s="6">
        <v>118</v>
      </c>
      <c r="C502" s="6">
        <v>107</v>
      </c>
      <c r="D502" s="6">
        <v>112</v>
      </c>
      <c r="E502" s="6">
        <v>124</v>
      </c>
      <c r="F502" s="6">
        <v>116</v>
      </c>
      <c r="G502" s="6">
        <v>109</v>
      </c>
      <c r="H502" s="6">
        <v>109</v>
      </c>
      <c r="I502" s="6">
        <v>117</v>
      </c>
      <c r="J502" s="6">
        <v>132</v>
      </c>
      <c r="K502" s="6">
        <v>133</v>
      </c>
      <c r="L502" s="28">
        <f t="shared" si="418"/>
        <v>1</v>
      </c>
      <c r="M502" s="128">
        <f t="shared" si="419"/>
        <v>7.575757575757576E-3</v>
      </c>
      <c r="N502" s="12">
        <f t="shared" si="420"/>
        <v>0.22018348623853212</v>
      </c>
      <c r="O502" s="12">
        <f t="shared" si="421"/>
        <v>0.1271186440677966</v>
      </c>
    </row>
    <row r="503" spans="1:16" x14ac:dyDescent="0.2">
      <c r="A503" s="68" t="s">
        <v>137</v>
      </c>
      <c r="B503" s="69">
        <v>133</v>
      </c>
      <c r="C503" s="69">
        <v>140</v>
      </c>
      <c r="D503" s="69">
        <v>133</v>
      </c>
      <c r="E503" s="69">
        <v>151</v>
      </c>
      <c r="F503" s="69">
        <v>147</v>
      </c>
      <c r="G503" s="69">
        <v>147</v>
      </c>
      <c r="H503" s="69">
        <v>142</v>
      </c>
      <c r="I503" s="69">
        <v>144</v>
      </c>
      <c r="J503" s="69">
        <v>166</v>
      </c>
      <c r="K503" s="69">
        <v>138</v>
      </c>
      <c r="L503" s="71">
        <f t="shared" si="418"/>
        <v>-28</v>
      </c>
      <c r="M503" s="129">
        <f t="shared" si="419"/>
        <v>-0.16867469879518071</v>
      </c>
      <c r="N503" s="72">
        <f t="shared" si="420"/>
        <v>-6.1224489795918366E-2</v>
      </c>
      <c r="O503" s="100">
        <f t="shared" si="421"/>
        <v>3.7593984962406013E-2</v>
      </c>
      <c r="P503" s="85"/>
    </row>
    <row r="504" spans="1:16" x14ac:dyDescent="0.2">
      <c r="A504" s="8" t="s">
        <v>138</v>
      </c>
      <c r="B504" s="6">
        <v>2</v>
      </c>
      <c r="C504" s="6">
        <v>1</v>
      </c>
      <c r="D504" s="6">
        <v>3</v>
      </c>
      <c r="E504" s="6">
        <v>3</v>
      </c>
      <c r="F504" s="6">
        <v>2</v>
      </c>
      <c r="G504" s="6">
        <v>2</v>
      </c>
      <c r="H504" s="6">
        <v>3</v>
      </c>
      <c r="I504" s="6">
        <v>2</v>
      </c>
      <c r="J504" s="6">
        <v>3</v>
      </c>
      <c r="K504" s="6">
        <v>3</v>
      </c>
      <c r="L504" s="28">
        <f t="shared" si="418"/>
        <v>0</v>
      </c>
      <c r="M504" s="128">
        <f t="shared" si="419"/>
        <v>0</v>
      </c>
      <c r="N504" s="12">
        <f t="shared" si="420"/>
        <v>0.5</v>
      </c>
      <c r="O504" s="12">
        <f t="shared" si="421"/>
        <v>0.5</v>
      </c>
    </row>
    <row r="505" spans="1:16" x14ac:dyDescent="0.2">
      <c r="A505" s="68" t="s">
        <v>139</v>
      </c>
      <c r="B505" s="69">
        <v>174</v>
      </c>
      <c r="C505" s="69">
        <v>199</v>
      </c>
      <c r="D505" s="69">
        <v>195</v>
      </c>
      <c r="E505" s="69">
        <v>192</v>
      </c>
      <c r="F505" s="69">
        <v>192</v>
      </c>
      <c r="G505" s="69">
        <v>208</v>
      </c>
      <c r="H505" s="69">
        <v>225</v>
      </c>
      <c r="I505" s="69">
        <v>265</v>
      </c>
      <c r="J505" s="69">
        <v>279</v>
      </c>
      <c r="K505" s="69">
        <v>275</v>
      </c>
      <c r="L505" s="71">
        <f t="shared" si="418"/>
        <v>-4</v>
      </c>
      <c r="M505" s="129">
        <f t="shared" si="419"/>
        <v>-1.4336917562724014E-2</v>
      </c>
      <c r="N505" s="72">
        <f t="shared" si="420"/>
        <v>0.32211538461538464</v>
      </c>
      <c r="O505" s="100">
        <f t="shared" si="421"/>
        <v>0.58045977011494254</v>
      </c>
      <c r="P505" s="85"/>
    </row>
    <row r="506" spans="1:16" x14ac:dyDescent="0.2">
      <c r="A506" s="8" t="s">
        <v>140</v>
      </c>
      <c r="B506" s="6">
        <v>1587</v>
      </c>
      <c r="C506" s="6">
        <v>1724</v>
      </c>
      <c r="D506" s="6">
        <v>1781</v>
      </c>
      <c r="E506" s="6">
        <v>2023</v>
      </c>
      <c r="F506" s="6">
        <v>1960</v>
      </c>
      <c r="G506" s="6">
        <v>1882</v>
      </c>
      <c r="H506" s="6">
        <v>1870</v>
      </c>
      <c r="I506" s="6">
        <v>1882</v>
      </c>
      <c r="J506" s="6">
        <v>2116</v>
      </c>
      <c r="K506" s="6">
        <v>1835</v>
      </c>
      <c r="L506" s="28">
        <f t="shared" si="418"/>
        <v>-281</v>
      </c>
      <c r="M506" s="128">
        <f t="shared" si="419"/>
        <v>-0.1327977315689981</v>
      </c>
      <c r="N506" s="12">
        <f t="shared" si="420"/>
        <v>-2.4973432518597238E-2</v>
      </c>
      <c r="O506" s="12">
        <f t="shared" si="421"/>
        <v>0.15626969124133586</v>
      </c>
    </row>
    <row r="507" spans="1:16" x14ac:dyDescent="0.2">
      <c r="A507" s="68" t="s">
        <v>144</v>
      </c>
      <c r="B507" s="69">
        <v>61</v>
      </c>
      <c r="C507" s="69">
        <v>62</v>
      </c>
      <c r="D507" s="69">
        <v>65</v>
      </c>
      <c r="E507" s="69">
        <v>78</v>
      </c>
      <c r="F507" s="69">
        <v>84</v>
      </c>
      <c r="G507" s="69">
        <v>92</v>
      </c>
      <c r="H507" s="69">
        <v>103</v>
      </c>
      <c r="I507" s="69">
        <v>99</v>
      </c>
      <c r="J507" s="69">
        <v>95</v>
      </c>
      <c r="K507" s="69">
        <v>91</v>
      </c>
      <c r="L507" s="71">
        <f t="shared" si="418"/>
        <v>-4</v>
      </c>
      <c r="M507" s="129">
        <f t="shared" si="419"/>
        <v>-4.2105263157894736E-2</v>
      </c>
      <c r="N507" s="72">
        <f t="shared" si="420"/>
        <v>-1.0869565217391304E-2</v>
      </c>
      <c r="O507" s="100">
        <f t="shared" si="421"/>
        <v>0.49180327868852458</v>
      </c>
      <c r="P507" s="85"/>
    </row>
    <row r="508" spans="1:16" x14ac:dyDescent="0.2">
      <c r="A508" s="8" t="s">
        <v>141</v>
      </c>
      <c r="B508" s="6">
        <v>60</v>
      </c>
      <c r="C508" s="6">
        <v>55</v>
      </c>
      <c r="D508" s="6">
        <v>57</v>
      </c>
      <c r="E508" s="6">
        <v>105</v>
      </c>
      <c r="F508" s="6">
        <v>38</v>
      </c>
      <c r="G508" s="6">
        <v>51</v>
      </c>
      <c r="H508" s="6">
        <v>32</v>
      </c>
      <c r="I508" s="6">
        <v>33</v>
      </c>
      <c r="J508" s="6">
        <v>53</v>
      </c>
      <c r="K508" s="6">
        <v>37</v>
      </c>
      <c r="L508" s="28">
        <f t="shared" si="418"/>
        <v>-16</v>
      </c>
      <c r="M508" s="128">
        <f t="shared" si="419"/>
        <v>-0.30188679245283018</v>
      </c>
      <c r="N508" s="12">
        <f t="shared" si="420"/>
        <v>-0.27450980392156865</v>
      </c>
      <c r="O508" s="12">
        <f t="shared" si="421"/>
        <v>-0.38333333333333336</v>
      </c>
    </row>
    <row r="509" spans="1:16" x14ac:dyDescent="0.2">
      <c r="A509" s="68" t="s">
        <v>142</v>
      </c>
      <c r="B509" s="69">
        <v>532</v>
      </c>
      <c r="C509" s="69">
        <v>469</v>
      </c>
      <c r="D509" s="69">
        <v>473</v>
      </c>
      <c r="E509" s="69">
        <v>444</v>
      </c>
      <c r="F509" s="69">
        <v>821</v>
      </c>
      <c r="G509" s="69">
        <v>1719</v>
      </c>
      <c r="H509" s="69">
        <v>1440</v>
      </c>
      <c r="I509" s="69">
        <v>860</v>
      </c>
      <c r="J509" s="69">
        <v>687</v>
      </c>
      <c r="K509" s="69">
        <v>446</v>
      </c>
      <c r="L509" s="71">
        <f t="shared" si="418"/>
        <v>-241</v>
      </c>
      <c r="M509" s="129">
        <f t="shared" si="419"/>
        <v>-0.3508005822416303</v>
      </c>
      <c r="N509" s="72">
        <f t="shared" si="420"/>
        <v>-0.74054682955206519</v>
      </c>
      <c r="O509" s="100">
        <f t="shared" si="421"/>
        <v>-0.16165413533834586</v>
      </c>
      <c r="P509" s="85"/>
    </row>
    <row r="510" spans="1:16" ht="10.5" x14ac:dyDescent="0.25">
      <c r="B510" s="9">
        <f>SUM(B511:B519)</f>
        <v>0.99999999999999989</v>
      </c>
      <c r="C510" s="9">
        <f t="shared" ref="C510" si="422">SUM(C511:C519)</f>
        <v>0.99999999999999989</v>
      </c>
      <c r="D510" s="9">
        <f t="shared" ref="D510:K510" si="423">SUM(D511:D519)</f>
        <v>1</v>
      </c>
      <c r="E510" s="9">
        <f t="shared" si="423"/>
        <v>1</v>
      </c>
      <c r="F510" s="9">
        <f t="shared" si="423"/>
        <v>1</v>
      </c>
      <c r="G510" s="9">
        <f t="shared" si="423"/>
        <v>1</v>
      </c>
      <c r="H510" s="9">
        <f t="shared" si="423"/>
        <v>1</v>
      </c>
      <c r="I510" s="9">
        <f t="shared" si="423"/>
        <v>1</v>
      </c>
      <c r="J510" s="9">
        <f t="shared" si="423"/>
        <v>1</v>
      </c>
      <c r="K510" s="9">
        <f t="shared" si="423"/>
        <v>1.0000000000000002</v>
      </c>
      <c r="L510" s="20" t="s">
        <v>46</v>
      </c>
      <c r="M510" s="130"/>
      <c r="N510" s="11"/>
      <c r="O510" s="11"/>
    </row>
    <row r="511" spans="1:16" x14ac:dyDescent="0.2">
      <c r="A511" s="68" t="s">
        <v>143</v>
      </c>
      <c r="B511" s="75">
        <f t="shared" ref="B511:C511" si="424">B501/B$500</f>
        <v>5.9634737234439059E-3</v>
      </c>
      <c r="C511" s="75">
        <f t="shared" si="424"/>
        <v>7.5593952483801298E-3</v>
      </c>
      <c r="D511" s="75">
        <f t="shared" ref="D511:K511" si="425">D501/D$500</f>
        <v>7.743752199929602E-3</v>
      </c>
      <c r="E511" s="75">
        <f t="shared" si="425"/>
        <v>7.6335877862595417E-3</v>
      </c>
      <c r="F511" s="75">
        <f t="shared" si="425"/>
        <v>4.4444444444444444E-3</v>
      </c>
      <c r="G511" s="75">
        <f t="shared" si="425"/>
        <v>3.5502958579881655E-3</v>
      </c>
      <c r="H511" s="75">
        <f t="shared" si="425"/>
        <v>3.5551041137633316E-3</v>
      </c>
      <c r="I511" s="75">
        <f t="shared" si="425"/>
        <v>5.263157894736842E-3</v>
      </c>
      <c r="J511" s="75">
        <f t="shared" si="425"/>
        <v>5.9121621621621625E-3</v>
      </c>
      <c r="K511" s="75">
        <f t="shared" si="425"/>
        <v>5.7142857142857143E-3</v>
      </c>
      <c r="L511" s="76"/>
      <c r="M511" s="129">
        <f t="shared" ref="M511:M519" si="426">IFERROR((K511-J511),"n/a")</f>
        <v>-1.9787644787644821E-4</v>
      </c>
      <c r="N511" s="72">
        <f t="shared" ref="N511:N519" si="427">IFERROR((K511-G511),"n/a")</f>
        <v>2.1639898562975488E-3</v>
      </c>
      <c r="O511" s="72">
        <f t="shared" ref="O511:O519" si="428">IFERROR((K511-B511),"n/a")</f>
        <v>-2.4918800915819158E-4</v>
      </c>
      <c r="P511" s="85"/>
    </row>
    <row r="512" spans="1:16" x14ac:dyDescent="0.2">
      <c r="A512" s="8" t="s">
        <v>136</v>
      </c>
      <c r="B512" s="10">
        <f t="shared" ref="B512:C512" si="429">B502/B$500</f>
        <v>4.3980618710398808E-2</v>
      </c>
      <c r="C512" s="10">
        <f t="shared" si="429"/>
        <v>3.8516918646508282E-2</v>
      </c>
      <c r="D512" s="10">
        <f t="shared" ref="D512:K512" si="430">D502/D$500</f>
        <v>3.9422738472368886E-2</v>
      </c>
      <c r="E512" s="10">
        <f t="shared" si="430"/>
        <v>3.9440203562340966E-2</v>
      </c>
      <c r="F512" s="10">
        <f t="shared" si="430"/>
        <v>3.4370370370370371E-2</v>
      </c>
      <c r="G512" s="10">
        <f t="shared" si="430"/>
        <v>2.5798816568047337E-2</v>
      </c>
      <c r="H512" s="10">
        <f t="shared" si="430"/>
        <v>2.7679024885728796E-2</v>
      </c>
      <c r="I512" s="10">
        <f t="shared" si="430"/>
        <v>3.4210526315789476E-2</v>
      </c>
      <c r="J512" s="10">
        <f t="shared" si="430"/>
        <v>3.7162162162162164E-2</v>
      </c>
      <c r="K512" s="10">
        <f t="shared" si="430"/>
        <v>4.4705882352941179E-2</v>
      </c>
      <c r="L512" s="25"/>
      <c r="M512" s="128">
        <f t="shared" si="426"/>
        <v>7.5437201907790144E-3</v>
      </c>
      <c r="N512" s="12">
        <f t="shared" si="427"/>
        <v>1.8907065784893842E-2</v>
      </c>
      <c r="O512" s="12">
        <f t="shared" si="428"/>
        <v>7.252636425423703E-4</v>
      </c>
    </row>
    <row r="513" spans="1:16" x14ac:dyDescent="0.2">
      <c r="A513" s="68" t="s">
        <v>137</v>
      </c>
      <c r="B513" s="75">
        <f t="shared" ref="B513:C513" si="431">B503/B$500</f>
        <v>4.9571375326127466E-2</v>
      </c>
      <c r="C513" s="75">
        <f t="shared" si="431"/>
        <v>5.03959683225342E-2</v>
      </c>
      <c r="D513" s="75">
        <f t="shared" ref="D513:K513" si="432">D503/D$500</f>
        <v>4.6814501935938051E-2</v>
      </c>
      <c r="E513" s="75">
        <f t="shared" si="432"/>
        <v>4.8027989821882951E-2</v>
      </c>
      <c r="F513" s="75">
        <f t="shared" si="432"/>
        <v>4.3555555555555556E-2</v>
      </c>
      <c r="G513" s="75">
        <f t="shared" si="432"/>
        <v>3.4792899408284027E-2</v>
      </c>
      <c r="H513" s="75">
        <f t="shared" si="432"/>
        <v>3.6058913153885222E-2</v>
      </c>
      <c r="I513" s="75">
        <f t="shared" si="432"/>
        <v>4.2105263157894736E-2</v>
      </c>
      <c r="J513" s="75">
        <f t="shared" si="432"/>
        <v>4.6734234234234236E-2</v>
      </c>
      <c r="K513" s="75">
        <f t="shared" si="432"/>
        <v>4.6386554621848743E-2</v>
      </c>
      <c r="L513" s="76"/>
      <c r="M513" s="129">
        <f t="shared" si="426"/>
        <v>-3.4767961238549305E-4</v>
      </c>
      <c r="N513" s="72">
        <f t="shared" si="427"/>
        <v>1.1593655213564716E-2</v>
      </c>
      <c r="O513" s="72">
        <f t="shared" si="428"/>
        <v>-3.1848207042787235E-3</v>
      </c>
      <c r="P513" s="85"/>
    </row>
    <row r="514" spans="1:16" x14ac:dyDescent="0.2">
      <c r="A514" s="8" t="s">
        <v>138</v>
      </c>
      <c r="B514" s="10">
        <f t="shared" ref="B514:C514" si="433">B504/B$500</f>
        <v>7.4543421543048823E-4</v>
      </c>
      <c r="C514" s="10">
        <f t="shared" si="433"/>
        <v>3.5997120230381568E-4</v>
      </c>
      <c r="D514" s="10">
        <f t="shared" ref="D514:K514" si="434">D504/D$500</f>
        <v>1.0559662090813093E-3</v>
      </c>
      <c r="E514" s="10">
        <f t="shared" si="434"/>
        <v>9.5419847328244271E-4</v>
      </c>
      <c r="F514" s="10">
        <f t="shared" si="434"/>
        <v>5.9259259259259258E-4</v>
      </c>
      <c r="G514" s="10">
        <f t="shared" si="434"/>
        <v>4.7337278106508875E-4</v>
      </c>
      <c r="H514" s="10">
        <f t="shared" si="434"/>
        <v>7.6180802437785682E-4</v>
      </c>
      <c r="I514" s="10">
        <f t="shared" si="434"/>
        <v>5.8479532163742691E-4</v>
      </c>
      <c r="J514" s="10">
        <f t="shared" si="434"/>
        <v>8.4459459459459464E-4</v>
      </c>
      <c r="K514" s="10">
        <f t="shared" si="434"/>
        <v>1.0084033613445378E-3</v>
      </c>
      <c r="L514" s="25"/>
      <c r="M514" s="128">
        <f t="shared" si="426"/>
        <v>1.6380876674994315E-4</v>
      </c>
      <c r="N514" s="12">
        <f t="shared" si="427"/>
        <v>5.3503058027944898E-4</v>
      </c>
      <c r="O514" s="12">
        <f t="shared" si="428"/>
        <v>2.6296914591404956E-4</v>
      </c>
    </row>
    <row r="515" spans="1:16" x14ac:dyDescent="0.2">
      <c r="A515" s="68" t="s">
        <v>139</v>
      </c>
      <c r="B515" s="75">
        <f t="shared" ref="B515:C515" si="435">B505/B$500</f>
        <v>6.4852776742452475E-2</v>
      </c>
      <c r="C515" s="75">
        <f t="shared" si="435"/>
        <v>7.1634269258459324E-2</v>
      </c>
      <c r="D515" s="75">
        <f t="shared" ref="D515:K515" si="436">D505/D$500</f>
        <v>6.863780359028511E-2</v>
      </c>
      <c r="E515" s="75">
        <f t="shared" si="436"/>
        <v>6.1068702290076333E-2</v>
      </c>
      <c r="F515" s="75">
        <f t="shared" si="436"/>
        <v>5.6888888888888892E-2</v>
      </c>
      <c r="G515" s="75">
        <f t="shared" si="436"/>
        <v>4.9230769230769231E-2</v>
      </c>
      <c r="H515" s="75">
        <f t="shared" si="436"/>
        <v>5.7135601828339259E-2</v>
      </c>
      <c r="I515" s="75">
        <f t="shared" si="436"/>
        <v>7.748538011695906E-2</v>
      </c>
      <c r="J515" s="75">
        <f t="shared" si="436"/>
        <v>7.85472972972973E-2</v>
      </c>
      <c r="K515" s="75">
        <f t="shared" si="436"/>
        <v>9.2436974789915971E-2</v>
      </c>
      <c r="L515" s="76"/>
      <c r="M515" s="129">
        <f t="shared" si="426"/>
        <v>1.3889677492618671E-2</v>
      </c>
      <c r="N515" s="72">
        <f t="shared" si="427"/>
        <v>4.320620555914674E-2</v>
      </c>
      <c r="O515" s="72">
        <f t="shared" si="428"/>
        <v>2.7584198047463496E-2</v>
      </c>
      <c r="P515" s="85"/>
    </row>
    <row r="516" spans="1:16" x14ac:dyDescent="0.2">
      <c r="A516" s="8" t="s">
        <v>140</v>
      </c>
      <c r="B516" s="10">
        <f t="shared" ref="B516:C516" si="437">B506/B$500</f>
        <v>0.59150204994409239</v>
      </c>
      <c r="C516" s="10">
        <f t="shared" si="437"/>
        <v>0.62059035277177821</v>
      </c>
      <c r="D516" s="10">
        <f t="shared" ref="D516:K516" si="438">D506/D$500</f>
        <v>0.62689193945793731</v>
      </c>
      <c r="E516" s="10">
        <f t="shared" si="438"/>
        <v>0.64344783715012721</v>
      </c>
      <c r="F516" s="10">
        <f t="shared" si="438"/>
        <v>0.58074074074074078</v>
      </c>
      <c r="G516" s="10">
        <f t="shared" si="438"/>
        <v>0.44544378698224851</v>
      </c>
      <c r="H516" s="10">
        <f t="shared" si="438"/>
        <v>0.47486033519553073</v>
      </c>
      <c r="I516" s="10">
        <f t="shared" si="438"/>
        <v>0.55029239766081872</v>
      </c>
      <c r="J516" s="10">
        <f t="shared" si="438"/>
        <v>0.59572072072072069</v>
      </c>
      <c r="K516" s="10">
        <f t="shared" si="438"/>
        <v>0.61680672268907566</v>
      </c>
      <c r="L516" s="25"/>
      <c r="M516" s="128">
        <f t="shared" si="426"/>
        <v>2.1086001968354973E-2</v>
      </c>
      <c r="N516" s="12">
        <f t="shared" si="427"/>
        <v>0.17136293570682715</v>
      </c>
      <c r="O516" s="12">
        <f t="shared" si="428"/>
        <v>2.530467274498327E-2</v>
      </c>
    </row>
    <row r="517" spans="1:16" x14ac:dyDescent="0.2">
      <c r="A517" s="68" t="s">
        <v>144</v>
      </c>
      <c r="B517" s="75">
        <f t="shared" ref="B517:C517" si="439">B507/B$500</f>
        <v>2.2735743570629893E-2</v>
      </c>
      <c r="C517" s="75">
        <f t="shared" si="439"/>
        <v>2.2318214542836574E-2</v>
      </c>
      <c r="D517" s="75">
        <f t="shared" ref="D517:K517" si="440">D507/D$500</f>
        <v>2.2879267863428369E-2</v>
      </c>
      <c r="E517" s="75">
        <f t="shared" si="440"/>
        <v>2.4809160305343511E-2</v>
      </c>
      <c r="F517" s="75">
        <f t="shared" si="440"/>
        <v>2.4888888888888887E-2</v>
      </c>
      <c r="G517" s="75">
        <f t="shared" si="440"/>
        <v>2.1775147928994081E-2</v>
      </c>
      <c r="H517" s="75">
        <f t="shared" si="440"/>
        <v>2.6155408836973083E-2</v>
      </c>
      <c r="I517" s="75">
        <f t="shared" si="440"/>
        <v>2.8947368421052631E-2</v>
      </c>
      <c r="J517" s="75">
        <f t="shared" si="440"/>
        <v>2.6745495495495496E-2</v>
      </c>
      <c r="K517" s="75">
        <f t="shared" si="440"/>
        <v>3.0588235294117649E-2</v>
      </c>
      <c r="L517" s="76"/>
      <c r="M517" s="129">
        <f t="shared" si="426"/>
        <v>3.8427397986221523E-3</v>
      </c>
      <c r="N517" s="72">
        <f t="shared" si="427"/>
        <v>8.8130873651235675E-3</v>
      </c>
      <c r="O517" s="72">
        <f t="shared" si="428"/>
        <v>7.8524917234877555E-3</v>
      </c>
      <c r="P517" s="85"/>
    </row>
    <row r="518" spans="1:16" x14ac:dyDescent="0.2">
      <c r="A518" s="8" t="s">
        <v>141</v>
      </c>
      <c r="B518" s="10">
        <f t="shared" ref="B518:C518" si="441">B508/B$500</f>
        <v>2.2363026462914649E-2</v>
      </c>
      <c r="C518" s="10">
        <f t="shared" si="441"/>
        <v>1.9798416126709864E-2</v>
      </c>
      <c r="D518" s="10">
        <f t="shared" ref="D518:K518" si="442">D508/D$500</f>
        <v>2.0063357972544878E-2</v>
      </c>
      <c r="E518" s="10">
        <f t="shared" si="442"/>
        <v>3.3396946564885496E-2</v>
      </c>
      <c r="F518" s="10">
        <f t="shared" si="442"/>
        <v>1.1259259259259259E-2</v>
      </c>
      <c r="G518" s="10">
        <f t="shared" si="442"/>
        <v>1.2071005917159764E-2</v>
      </c>
      <c r="H518" s="10">
        <f t="shared" si="442"/>
        <v>8.1259522600304716E-3</v>
      </c>
      <c r="I518" s="10">
        <f t="shared" si="442"/>
        <v>9.6491228070175444E-3</v>
      </c>
      <c r="J518" s="10">
        <f t="shared" si="442"/>
        <v>1.4921171171171171E-2</v>
      </c>
      <c r="K518" s="10">
        <f t="shared" si="442"/>
        <v>1.2436974789915966E-2</v>
      </c>
      <c r="L518" s="25"/>
      <c r="M518" s="128">
        <f t="shared" si="426"/>
        <v>-2.4841963812552055E-3</v>
      </c>
      <c r="N518" s="12">
        <f t="shared" si="427"/>
        <v>3.6596887275620188E-4</v>
      </c>
      <c r="O518" s="12">
        <f t="shared" si="428"/>
        <v>-9.9260516729986828E-3</v>
      </c>
    </row>
    <row r="519" spans="1:16" x14ac:dyDescent="0.2">
      <c r="A519" s="68" t="s">
        <v>142</v>
      </c>
      <c r="B519" s="75">
        <f t="shared" ref="B519:C519" si="443">B509/B$500</f>
        <v>0.19828550130450986</v>
      </c>
      <c r="C519" s="75">
        <f t="shared" si="443"/>
        <v>0.16882649388048956</v>
      </c>
      <c r="D519" s="75">
        <f t="shared" ref="D519:K519" si="444">D509/D$500</f>
        <v>0.16649067229848644</v>
      </c>
      <c r="E519" s="75">
        <f t="shared" si="444"/>
        <v>0.14122137404580154</v>
      </c>
      <c r="F519" s="75">
        <f t="shared" si="444"/>
        <v>0.24325925925925926</v>
      </c>
      <c r="G519" s="75">
        <f t="shared" si="444"/>
        <v>0.40686390532544381</v>
      </c>
      <c r="H519" s="75">
        <f t="shared" si="444"/>
        <v>0.36566785170137123</v>
      </c>
      <c r="I519" s="75">
        <f t="shared" si="444"/>
        <v>0.25146198830409355</v>
      </c>
      <c r="J519" s="75">
        <f t="shared" si="444"/>
        <v>0.19341216216216217</v>
      </c>
      <c r="K519" s="75">
        <f t="shared" si="444"/>
        <v>0.14991596638655463</v>
      </c>
      <c r="L519" s="76"/>
      <c r="M519" s="129">
        <f t="shared" si="426"/>
        <v>-4.3496195775607538E-2</v>
      </c>
      <c r="N519" s="72">
        <f t="shared" si="427"/>
        <v>-0.25694793893888918</v>
      </c>
      <c r="O519" s="72">
        <f t="shared" si="428"/>
        <v>-4.8369534917955231E-2</v>
      </c>
      <c r="P519" s="85"/>
    </row>
    <row r="520" spans="1:16" x14ac:dyDescent="0.2">
      <c r="A520" s="15" t="s">
        <v>207</v>
      </c>
    </row>
    <row r="521" spans="1:16" x14ac:dyDescent="0.2">
      <c r="A521" s="15"/>
    </row>
    <row r="522" spans="1:16" ht="18" x14ac:dyDescent="0.4">
      <c r="A522" s="1" t="s">
        <v>274</v>
      </c>
    </row>
    <row r="524" spans="1:16" ht="10.5" x14ac:dyDescent="0.25">
      <c r="A524" s="2"/>
      <c r="B524" s="114" t="str">
        <f>B$2</f>
        <v>Year of Fall Census</v>
      </c>
      <c r="C524" s="3"/>
      <c r="D524" s="3"/>
      <c r="E524" s="3"/>
      <c r="F524" s="3"/>
      <c r="G524" s="3"/>
      <c r="H524" s="3"/>
      <c r="I524" s="3"/>
      <c r="J524" s="3"/>
      <c r="K524" s="3"/>
      <c r="L524" s="22" t="str">
        <f>L$2</f>
        <v>diff</v>
      </c>
      <c r="M524" s="117" t="str">
        <f>M$2</f>
        <v>% chg</v>
      </c>
      <c r="N524" s="123" t="str">
        <f>N$2</f>
        <v>pct chg 5/10 year</v>
      </c>
      <c r="O524" s="115"/>
      <c r="P524" s="116" t="str">
        <f>P$2</f>
        <v>10yr</v>
      </c>
    </row>
    <row r="525" spans="1:16" ht="10.5" x14ac:dyDescent="0.25">
      <c r="A525" s="4" t="s">
        <v>0</v>
      </c>
      <c r="B525" s="113">
        <f>B$3</f>
        <v>2017</v>
      </c>
      <c r="C525" s="113">
        <f t="shared" ref="C525:K525" si="445">C$3</f>
        <v>2018</v>
      </c>
      <c r="D525" s="113">
        <f t="shared" si="445"/>
        <v>2019</v>
      </c>
      <c r="E525" s="113" t="str">
        <f t="shared" si="445"/>
        <v>2020^</v>
      </c>
      <c r="F525" s="113">
        <f t="shared" si="445"/>
        <v>2021</v>
      </c>
      <c r="G525" s="113">
        <f t="shared" si="445"/>
        <v>2022</v>
      </c>
      <c r="H525" s="113">
        <f t="shared" si="445"/>
        <v>2023</v>
      </c>
      <c r="I525" s="113">
        <f t="shared" si="445"/>
        <v>2024</v>
      </c>
      <c r="J525" s="113">
        <f t="shared" si="445"/>
        <v>2025</v>
      </c>
      <c r="K525" s="113">
        <f t="shared" si="445"/>
        <v>2026</v>
      </c>
      <c r="L525" s="23" t="str">
        <f>L$3</f>
        <v>2025 to 2026</v>
      </c>
      <c r="M525" s="125"/>
      <c r="N525" s="24" t="str">
        <f>N$3</f>
        <v>2022-26</v>
      </c>
      <c r="O525" s="24" t="str">
        <f>O$3</f>
        <v>2017-26</v>
      </c>
      <c r="P525" s="113" t="str">
        <f>P$3</f>
        <v>trend</v>
      </c>
    </row>
    <row r="526" spans="1:16" ht="10.5" x14ac:dyDescent="0.25">
      <c r="A526" s="2" t="s">
        <v>198</v>
      </c>
      <c r="B526" s="6">
        <v>8672</v>
      </c>
      <c r="C526" s="6">
        <v>8789</v>
      </c>
      <c r="D526" s="6">
        <v>8927</v>
      </c>
      <c r="E526" s="6">
        <v>8575</v>
      </c>
      <c r="F526" s="6">
        <v>8475</v>
      </c>
      <c r="G526" s="6">
        <v>8271</v>
      </c>
      <c r="H526" s="6">
        <v>8498</v>
      </c>
      <c r="I526" s="6">
        <v>8686</v>
      </c>
      <c r="J526" s="6">
        <v>8799</v>
      </c>
      <c r="K526" s="6">
        <v>8738</v>
      </c>
      <c r="L526" s="28">
        <f t="shared" ref="L526:L535" si="446">K526-J526</f>
        <v>-61</v>
      </c>
      <c r="M526" s="128">
        <f t="shared" ref="M526:M535" si="447">IFERROR((K526-J526)/J526,"n/a")</f>
        <v>-6.9326059779520402E-3</v>
      </c>
      <c r="N526" s="12">
        <f t="shared" ref="N526:N535" si="448">IFERROR((K526-G526)/G526,"n/a")</f>
        <v>5.6462338290412285E-2</v>
      </c>
      <c r="O526" s="12">
        <f t="shared" ref="O526:O535" si="449">IFERROR((K526-B526)/B526,"n/a")</f>
        <v>7.6107011070110702E-3</v>
      </c>
    </row>
    <row r="527" spans="1:16" x14ac:dyDescent="0.2">
      <c r="A527" s="68" t="s">
        <v>143</v>
      </c>
      <c r="B527" s="69">
        <v>53</v>
      </c>
      <c r="C527" s="69">
        <v>55</v>
      </c>
      <c r="D527" s="69">
        <v>45</v>
      </c>
      <c r="E527" s="69">
        <v>51</v>
      </c>
      <c r="F527" s="69">
        <v>52</v>
      </c>
      <c r="G527" s="69">
        <v>47</v>
      </c>
      <c r="H527" s="69">
        <v>49</v>
      </c>
      <c r="I527" s="69">
        <v>54</v>
      </c>
      <c r="J527" s="69">
        <v>49</v>
      </c>
      <c r="K527" s="69">
        <v>62</v>
      </c>
      <c r="L527" s="71">
        <f t="shared" si="446"/>
        <v>13</v>
      </c>
      <c r="M527" s="129">
        <f t="shared" si="447"/>
        <v>0.26530612244897961</v>
      </c>
      <c r="N527" s="72">
        <f t="shared" si="448"/>
        <v>0.31914893617021278</v>
      </c>
      <c r="O527" s="100">
        <f t="shared" si="449"/>
        <v>0.16981132075471697</v>
      </c>
      <c r="P527" s="85"/>
    </row>
    <row r="528" spans="1:16" x14ac:dyDescent="0.2">
      <c r="A528" s="8" t="s">
        <v>136</v>
      </c>
      <c r="B528" s="6">
        <v>598</v>
      </c>
      <c r="C528" s="6">
        <v>616</v>
      </c>
      <c r="D528" s="6">
        <v>623</v>
      </c>
      <c r="E528" s="6">
        <v>597</v>
      </c>
      <c r="F528" s="6">
        <v>583</v>
      </c>
      <c r="G528" s="6">
        <v>583</v>
      </c>
      <c r="H528" s="6">
        <v>671</v>
      </c>
      <c r="I528" s="6">
        <v>696</v>
      </c>
      <c r="J528" s="6">
        <v>701</v>
      </c>
      <c r="K528" s="6">
        <v>653</v>
      </c>
      <c r="L528" s="28">
        <f t="shared" si="446"/>
        <v>-48</v>
      </c>
      <c r="M528" s="128">
        <f t="shared" si="447"/>
        <v>-6.8473609129814553E-2</v>
      </c>
      <c r="N528" s="12">
        <f t="shared" si="448"/>
        <v>0.12006861063464837</v>
      </c>
      <c r="O528" s="12">
        <f t="shared" si="449"/>
        <v>9.1973244147157185E-2</v>
      </c>
    </row>
    <row r="529" spans="1:16" x14ac:dyDescent="0.2">
      <c r="A529" s="68" t="s">
        <v>137</v>
      </c>
      <c r="B529" s="69">
        <v>491</v>
      </c>
      <c r="C529" s="69">
        <v>508</v>
      </c>
      <c r="D529" s="69">
        <v>533</v>
      </c>
      <c r="E529" s="69">
        <v>507</v>
      </c>
      <c r="F529" s="69">
        <v>516</v>
      </c>
      <c r="G529" s="69">
        <v>460</v>
      </c>
      <c r="H529" s="69">
        <v>493</v>
      </c>
      <c r="I529" s="69">
        <v>601</v>
      </c>
      <c r="J529" s="69">
        <v>628</v>
      </c>
      <c r="K529" s="69">
        <v>647</v>
      </c>
      <c r="L529" s="71">
        <f t="shared" si="446"/>
        <v>19</v>
      </c>
      <c r="M529" s="129">
        <f t="shared" si="447"/>
        <v>3.0254777070063694E-2</v>
      </c>
      <c r="N529" s="72">
        <f t="shared" si="448"/>
        <v>0.40652173913043477</v>
      </c>
      <c r="O529" s="100">
        <f t="shared" si="449"/>
        <v>0.31771894093686354</v>
      </c>
      <c r="P529" s="85"/>
    </row>
    <row r="530" spans="1:16" x14ac:dyDescent="0.2">
      <c r="A530" s="8" t="s">
        <v>138</v>
      </c>
      <c r="B530" s="6">
        <v>9</v>
      </c>
      <c r="C530" s="6">
        <v>7</v>
      </c>
      <c r="D530" s="6">
        <v>6</v>
      </c>
      <c r="E530" s="6">
        <v>10</v>
      </c>
      <c r="F530" s="6">
        <v>9</v>
      </c>
      <c r="G530" s="6">
        <v>10</v>
      </c>
      <c r="H530" s="6">
        <v>9</v>
      </c>
      <c r="I530" s="6">
        <v>6</v>
      </c>
      <c r="J530" s="6">
        <v>8</v>
      </c>
      <c r="K530" s="6">
        <v>13</v>
      </c>
      <c r="L530" s="28">
        <f t="shared" si="446"/>
        <v>5</v>
      </c>
      <c r="M530" s="128">
        <f t="shared" si="447"/>
        <v>0.625</v>
      </c>
      <c r="N530" s="12">
        <f t="shared" si="448"/>
        <v>0.3</v>
      </c>
      <c r="O530" s="12">
        <f t="shared" si="449"/>
        <v>0.44444444444444442</v>
      </c>
    </row>
    <row r="531" spans="1:16" x14ac:dyDescent="0.2">
      <c r="A531" s="68" t="s">
        <v>139</v>
      </c>
      <c r="B531" s="69">
        <v>1074</v>
      </c>
      <c r="C531" s="69">
        <v>1116</v>
      </c>
      <c r="D531" s="69">
        <v>1193</v>
      </c>
      <c r="E531" s="69">
        <v>1201</v>
      </c>
      <c r="F531" s="69">
        <v>1250</v>
      </c>
      <c r="G531" s="69">
        <v>1335</v>
      </c>
      <c r="H531" s="69">
        <v>1439</v>
      </c>
      <c r="I531" s="69">
        <v>1589</v>
      </c>
      <c r="J531" s="69">
        <v>1667</v>
      </c>
      <c r="K531" s="69">
        <v>1796</v>
      </c>
      <c r="L531" s="71">
        <f t="shared" si="446"/>
        <v>129</v>
      </c>
      <c r="M531" s="129">
        <f t="shared" si="447"/>
        <v>7.7384523095380922E-2</v>
      </c>
      <c r="N531" s="72">
        <f t="shared" si="448"/>
        <v>0.34531835205992512</v>
      </c>
      <c r="O531" s="100">
        <f t="shared" si="449"/>
        <v>0.67225325884543763</v>
      </c>
      <c r="P531" s="85"/>
    </row>
    <row r="532" spans="1:16" x14ac:dyDescent="0.2">
      <c r="A532" s="8" t="s">
        <v>140</v>
      </c>
      <c r="B532" s="6">
        <v>5160</v>
      </c>
      <c r="C532" s="6">
        <v>5272</v>
      </c>
      <c r="D532" s="6">
        <v>5314</v>
      </c>
      <c r="E532" s="6">
        <v>5106</v>
      </c>
      <c r="F532" s="6">
        <v>4997</v>
      </c>
      <c r="G532" s="6">
        <v>4795</v>
      </c>
      <c r="H532" s="6">
        <v>4791</v>
      </c>
      <c r="I532" s="6">
        <v>4640</v>
      </c>
      <c r="J532" s="6">
        <v>4669</v>
      </c>
      <c r="K532" s="6">
        <v>4476</v>
      </c>
      <c r="L532" s="28">
        <f t="shared" si="446"/>
        <v>-193</v>
      </c>
      <c r="M532" s="128">
        <f t="shared" si="447"/>
        <v>-4.133647461983294E-2</v>
      </c>
      <c r="N532" s="12">
        <f t="shared" si="448"/>
        <v>-6.6527632950990609E-2</v>
      </c>
      <c r="O532" s="12">
        <f t="shared" si="449"/>
        <v>-0.13255813953488371</v>
      </c>
    </row>
    <row r="533" spans="1:16" x14ac:dyDescent="0.2">
      <c r="A533" s="68" t="s">
        <v>144</v>
      </c>
      <c r="B533" s="69">
        <v>462</v>
      </c>
      <c r="C533" s="69">
        <v>428</v>
      </c>
      <c r="D533" s="69">
        <v>458</v>
      </c>
      <c r="E533" s="69">
        <v>477</v>
      </c>
      <c r="F533" s="69">
        <v>485</v>
      </c>
      <c r="G533" s="69">
        <v>484</v>
      </c>
      <c r="H533" s="69">
        <v>504</v>
      </c>
      <c r="I533" s="69">
        <v>506</v>
      </c>
      <c r="J533" s="69">
        <v>500</v>
      </c>
      <c r="K533" s="69">
        <v>511</v>
      </c>
      <c r="L533" s="71">
        <f t="shared" si="446"/>
        <v>11</v>
      </c>
      <c r="M533" s="129">
        <f t="shared" si="447"/>
        <v>2.1999999999999999E-2</v>
      </c>
      <c r="N533" s="72">
        <f t="shared" si="448"/>
        <v>5.578512396694215E-2</v>
      </c>
      <c r="O533" s="100">
        <f t="shared" si="449"/>
        <v>0.10606060606060606</v>
      </c>
      <c r="P533" s="85"/>
    </row>
    <row r="534" spans="1:16" x14ac:dyDescent="0.2">
      <c r="A534" s="8" t="s">
        <v>141</v>
      </c>
      <c r="B534" s="6">
        <v>140</v>
      </c>
      <c r="C534" s="6">
        <v>143</v>
      </c>
      <c r="D534" s="6">
        <v>144</v>
      </c>
      <c r="E534" s="6">
        <v>139</v>
      </c>
      <c r="F534" s="6">
        <v>138</v>
      </c>
      <c r="G534" s="6">
        <v>135</v>
      </c>
      <c r="H534" s="6">
        <v>126</v>
      </c>
      <c r="I534" s="6">
        <v>119</v>
      </c>
      <c r="J534" s="6">
        <v>167</v>
      </c>
      <c r="K534" s="6">
        <v>241</v>
      </c>
      <c r="L534" s="28">
        <f t="shared" si="446"/>
        <v>74</v>
      </c>
      <c r="M534" s="128">
        <f t="shared" si="447"/>
        <v>0.44311377245508982</v>
      </c>
      <c r="N534" s="12">
        <f t="shared" si="448"/>
        <v>0.78518518518518521</v>
      </c>
      <c r="O534" s="12">
        <f t="shared" si="449"/>
        <v>0.72142857142857142</v>
      </c>
    </row>
    <row r="535" spans="1:16" x14ac:dyDescent="0.2">
      <c r="A535" s="68" t="s">
        <v>142</v>
      </c>
      <c r="B535" s="69">
        <v>685</v>
      </c>
      <c r="C535" s="69">
        <v>644</v>
      </c>
      <c r="D535" s="69">
        <v>611</v>
      </c>
      <c r="E535" s="69">
        <v>487</v>
      </c>
      <c r="F535" s="69">
        <v>445</v>
      </c>
      <c r="G535" s="69">
        <v>422</v>
      </c>
      <c r="H535" s="69">
        <v>416</v>
      </c>
      <c r="I535" s="69">
        <v>475</v>
      </c>
      <c r="J535" s="69">
        <v>410</v>
      </c>
      <c r="K535" s="69">
        <v>339</v>
      </c>
      <c r="L535" s="71">
        <f t="shared" si="446"/>
        <v>-71</v>
      </c>
      <c r="M535" s="129">
        <f t="shared" si="447"/>
        <v>-0.17317073170731706</v>
      </c>
      <c r="N535" s="72">
        <f t="shared" si="448"/>
        <v>-0.19668246445497631</v>
      </c>
      <c r="O535" s="100">
        <f t="shared" si="449"/>
        <v>-0.50510948905109487</v>
      </c>
      <c r="P535" s="85"/>
    </row>
    <row r="536" spans="1:16" ht="10.5" x14ac:dyDescent="0.25">
      <c r="B536" s="9">
        <f>SUM(B537:B545)</f>
        <v>1</v>
      </c>
      <c r="C536" s="9">
        <f t="shared" ref="C536:K536" si="450">SUM(C537:C545)</f>
        <v>0.99999999999999989</v>
      </c>
      <c r="D536" s="9">
        <f t="shared" si="450"/>
        <v>1</v>
      </c>
      <c r="E536" s="9">
        <f t="shared" si="450"/>
        <v>0.99999999999999989</v>
      </c>
      <c r="F536" s="9">
        <f t="shared" si="450"/>
        <v>1</v>
      </c>
      <c r="G536" s="9">
        <f t="shared" si="450"/>
        <v>1</v>
      </c>
      <c r="H536" s="9">
        <f t="shared" si="450"/>
        <v>0.99999999999999989</v>
      </c>
      <c r="I536" s="9">
        <f t="shared" si="450"/>
        <v>0.99999999999999989</v>
      </c>
      <c r="J536" s="9">
        <f t="shared" si="450"/>
        <v>1</v>
      </c>
      <c r="K536" s="9">
        <f t="shared" si="450"/>
        <v>1</v>
      </c>
      <c r="L536" s="20" t="s">
        <v>46</v>
      </c>
      <c r="M536" s="130"/>
      <c r="N536" s="11"/>
      <c r="O536" s="11"/>
    </row>
    <row r="537" spans="1:16" x14ac:dyDescent="0.2">
      <c r="A537" s="68" t="s">
        <v>143</v>
      </c>
      <c r="B537" s="110">
        <f>B527/$B$526</f>
        <v>6.111623616236162E-3</v>
      </c>
      <c r="C537" s="110">
        <f>C527/$C$526</f>
        <v>6.2578222778473091E-3</v>
      </c>
      <c r="D537" s="110">
        <f>D527/$D$526</f>
        <v>5.0408871961465217E-3</v>
      </c>
      <c r="E537" s="110">
        <f>E527/$E$526</f>
        <v>5.9475218658892126E-3</v>
      </c>
      <c r="F537" s="110">
        <f>F527/$F$526</f>
        <v>6.1356932153392328E-3</v>
      </c>
      <c r="G537" s="110">
        <f>G527/$G$526</f>
        <v>5.6825051384354975E-3</v>
      </c>
      <c r="H537" s="110">
        <f>H527/$H$526</f>
        <v>5.7660626029654039E-3</v>
      </c>
      <c r="I537" s="110">
        <f>I527/$I$526</f>
        <v>6.2169007598434261E-3</v>
      </c>
      <c r="J537" s="110">
        <f>J527/$J$526</f>
        <v>5.5688146380270488E-3</v>
      </c>
      <c r="K537" s="110">
        <f>K527/$K$526</f>
        <v>7.0954451819638361E-3</v>
      </c>
      <c r="L537" s="76"/>
      <c r="M537" s="129">
        <f t="shared" ref="M537:M545" si="451">IFERROR((K537-J537),"n/a")</f>
        <v>1.5266305439367873E-3</v>
      </c>
      <c r="N537" s="72">
        <f t="shared" ref="N537:N545" si="452">IFERROR((K537-G537),"n/a")</f>
        <v>1.4129400435283386E-3</v>
      </c>
      <c r="O537" s="72">
        <f t="shared" ref="O537:O545" si="453">IFERROR((K537-B537),"n/a")</f>
        <v>9.8382156572767408E-4</v>
      </c>
      <c r="P537" s="85"/>
    </row>
    <row r="538" spans="1:16" x14ac:dyDescent="0.2">
      <c r="A538" s="8" t="s">
        <v>136</v>
      </c>
      <c r="B538" s="10">
        <f t="shared" ref="B538:B545" si="454">B528/$B$526</f>
        <v>6.8957564575645752E-2</v>
      </c>
      <c r="C538" s="10">
        <f t="shared" ref="C538:C545" si="455">C528/$C$526</f>
        <v>7.0087609511889859E-2</v>
      </c>
      <c r="D538" s="10">
        <f t="shared" ref="D538:D545" si="456">D528/$D$526</f>
        <v>6.9788282737761845E-2</v>
      </c>
      <c r="E538" s="10">
        <f t="shared" ref="E538:E545" si="457">E528/$E$526</f>
        <v>6.9620991253644321E-2</v>
      </c>
      <c r="F538" s="10">
        <f t="shared" ref="F538:F545" si="458">F528/$F$526</f>
        <v>6.8790560471976403E-2</v>
      </c>
      <c r="G538" s="10">
        <f t="shared" ref="G538:G545" si="459">G528/$G$526</f>
        <v>7.048724458952968E-2</v>
      </c>
      <c r="H538" s="10">
        <f t="shared" ref="H538:H545" si="460">H528/$H$526</f>
        <v>7.8959755236526236E-2</v>
      </c>
      <c r="I538" s="10">
        <f t="shared" ref="I538:I545" si="461">I528/$I$526</f>
        <v>8.0128943126870827E-2</v>
      </c>
      <c r="J538" s="10">
        <f t="shared" ref="J538:J545" si="462">J528/$J$526</f>
        <v>7.9668144107284913E-2</v>
      </c>
      <c r="K538" s="10">
        <f t="shared" ref="K538:K545" si="463">K528/$K$526</f>
        <v>7.4731059739070724E-2</v>
      </c>
      <c r="L538" s="25"/>
      <c r="M538" s="128">
        <f t="shared" si="451"/>
        <v>-4.9370843682141896E-3</v>
      </c>
      <c r="N538" s="12">
        <f t="shared" si="452"/>
        <v>4.2438151495410442E-3</v>
      </c>
      <c r="O538" s="12">
        <f t="shared" si="453"/>
        <v>5.7734951634249715E-3</v>
      </c>
    </row>
    <row r="539" spans="1:16" x14ac:dyDescent="0.2">
      <c r="A539" s="68" t="s">
        <v>137</v>
      </c>
      <c r="B539" s="110">
        <f t="shared" si="454"/>
        <v>5.6619003690036904E-2</v>
      </c>
      <c r="C539" s="110">
        <f t="shared" si="455"/>
        <v>5.7799522129935145E-2</v>
      </c>
      <c r="D539" s="110">
        <f t="shared" si="456"/>
        <v>5.9706508345468805E-2</v>
      </c>
      <c r="E539" s="110">
        <f t="shared" si="457"/>
        <v>5.9125364431486881E-2</v>
      </c>
      <c r="F539" s="110">
        <f t="shared" si="458"/>
        <v>6.0884955752212387E-2</v>
      </c>
      <c r="G539" s="110">
        <f t="shared" si="459"/>
        <v>5.5616007737879336E-2</v>
      </c>
      <c r="H539" s="110">
        <f t="shared" si="460"/>
        <v>5.8013650270651917E-2</v>
      </c>
      <c r="I539" s="110">
        <f t="shared" si="461"/>
        <v>6.9191802901220359E-2</v>
      </c>
      <c r="J539" s="110">
        <f t="shared" si="462"/>
        <v>7.1371746789407886E-2</v>
      </c>
      <c r="K539" s="110">
        <f t="shared" si="463"/>
        <v>7.4044403753719387E-2</v>
      </c>
      <c r="L539" s="76"/>
      <c r="M539" s="129">
        <f t="shared" si="451"/>
        <v>2.6726569643115011E-3</v>
      </c>
      <c r="N539" s="72">
        <f t="shared" si="452"/>
        <v>1.8428396015840051E-2</v>
      </c>
      <c r="O539" s="72">
        <f t="shared" si="453"/>
        <v>1.7425400063682484E-2</v>
      </c>
      <c r="P539" s="85"/>
    </row>
    <row r="540" spans="1:16" x14ac:dyDescent="0.2">
      <c r="A540" s="8" t="s">
        <v>138</v>
      </c>
      <c r="B540" s="10">
        <f t="shared" si="454"/>
        <v>1.0378228782287823E-3</v>
      </c>
      <c r="C540" s="10">
        <f t="shared" si="455"/>
        <v>7.9645010808965754E-4</v>
      </c>
      <c r="D540" s="10">
        <f t="shared" si="456"/>
        <v>6.7211829281953628E-4</v>
      </c>
      <c r="E540" s="10">
        <f t="shared" si="457"/>
        <v>1.1661807580174927E-3</v>
      </c>
      <c r="F540" s="10">
        <f t="shared" si="458"/>
        <v>1.0619469026548673E-3</v>
      </c>
      <c r="G540" s="10">
        <f t="shared" si="459"/>
        <v>1.2090436464756377E-3</v>
      </c>
      <c r="H540" s="10">
        <f t="shared" si="460"/>
        <v>1.0590727229936455E-3</v>
      </c>
      <c r="I540" s="10">
        <f t="shared" si="461"/>
        <v>6.9076675109371402E-4</v>
      </c>
      <c r="J540" s="10">
        <f t="shared" si="462"/>
        <v>9.0919422661666098E-4</v>
      </c>
      <c r="K540" s="10">
        <f t="shared" si="463"/>
        <v>1.487754634927901E-3</v>
      </c>
      <c r="L540" s="25"/>
      <c r="M540" s="128">
        <f t="shared" si="451"/>
        <v>5.7856040831124006E-4</v>
      </c>
      <c r="N540" s="12">
        <f t="shared" si="452"/>
        <v>2.7871098845226334E-4</v>
      </c>
      <c r="O540" s="12">
        <f t="shared" si="453"/>
        <v>4.4993175669911871E-4</v>
      </c>
    </row>
    <row r="541" spans="1:16" x14ac:dyDescent="0.2">
      <c r="A541" s="68" t="s">
        <v>139</v>
      </c>
      <c r="B541" s="110">
        <f t="shared" si="454"/>
        <v>0.12384686346863469</v>
      </c>
      <c r="C541" s="110">
        <f t="shared" si="455"/>
        <v>0.12697690294686539</v>
      </c>
      <c r="D541" s="110">
        <f t="shared" si="456"/>
        <v>0.13363952055561779</v>
      </c>
      <c r="E541" s="110">
        <f t="shared" si="457"/>
        <v>0.14005830903790087</v>
      </c>
      <c r="F541" s="110">
        <f t="shared" si="458"/>
        <v>0.14749262536873156</v>
      </c>
      <c r="G541" s="110">
        <f t="shared" si="459"/>
        <v>0.16140732680449765</v>
      </c>
      <c r="H541" s="110">
        <f t="shared" si="460"/>
        <v>0.169333960931984</v>
      </c>
      <c r="I541" s="110">
        <f t="shared" si="461"/>
        <v>0.18293806124798526</v>
      </c>
      <c r="J541" s="110">
        <f t="shared" si="462"/>
        <v>0.18945334697124674</v>
      </c>
      <c r="K541" s="110">
        <f t="shared" si="463"/>
        <v>0.20553902494850079</v>
      </c>
      <c r="L541" s="76"/>
      <c r="M541" s="129">
        <f t="shared" si="451"/>
        <v>1.6085677977254048E-2</v>
      </c>
      <c r="N541" s="72">
        <f t="shared" si="452"/>
        <v>4.413169814400314E-2</v>
      </c>
      <c r="O541" s="72">
        <f t="shared" si="453"/>
        <v>8.1692161479866104E-2</v>
      </c>
      <c r="P541" s="85"/>
    </row>
    <row r="542" spans="1:16" x14ac:dyDescent="0.2">
      <c r="A542" s="8" t="s">
        <v>140</v>
      </c>
      <c r="B542" s="10">
        <f t="shared" si="454"/>
        <v>0.59501845018450183</v>
      </c>
      <c r="C542" s="10">
        <f t="shared" si="455"/>
        <v>0.59984070997838201</v>
      </c>
      <c r="D542" s="10">
        <f t="shared" si="456"/>
        <v>0.59527276800716922</v>
      </c>
      <c r="E542" s="10">
        <f t="shared" si="457"/>
        <v>0.59545189504373175</v>
      </c>
      <c r="F542" s="10">
        <f t="shared" si="458"/>
        <v>0.58961651917404134</v>
      </c>
      <c r="G542" s="10">
        <f t="shared" si="459"/>
        <v>0.57973642848506834</v>
      </c>
      <c r="H542" s="10">
        <f t="shared" si="460"/>
        <v>0.56377971287361728</v>
      </c>
      <c r="I542" s="10">
        <f t="shared" si="461"/>
        <v>0.53419295417913881</v>
      </c>
      <c r="J542" s="10">
        <f t="shared" si="462"/>
        <v>0.53062848050914879</v>
      </c>
      <c r="K542" s="10">
        <f t="shared" si="463"/>
        <v>0.51224536507209883</v>
      </c>
      <c r="L542" s="25"/>
      <c r="M542" s="128">
        <f t="shared" si="451"/>
        <v>-1.8383115437049957E-2</v>
      </c>
      <c r="N542" s="12">
        <f t="shared" si="452"/>
        <v>-6.749106341296951E-2</v>
      </c>
      <c r="O542" s="12">
        <f t="shared" si="453"/>
        <v>-8.2773085112403E-2</v>
      </c>
    </row>
    <row r="543" spans="1:16" x14ac:dyDescent="0.2">
      <c r="A543" s="68" t="s">
        <v>144</v>
      </c>
      <c r="B543" s="110">
        <f t="shared" si="454"/>
        <v>5.3274907749077491E-2</v>
      </c>
      <c r="C543" s="110">
        <f t="shared" si="455"/>
        <v>4.8697235180339062E-2</v>
      </c>
      <c r="D543" s="110">
        <f t="shared" si="456"/>
        <v>5.1305029685224601E-2</v>
      </c>
      <c r="E543" s="110">
        <f t="shared" si="457"/>
        <v>5.5626822157434405E-2</v>
      </c>
      <c r="F543" s="110">
        <f t="shared" si="458"/>
        <v>5.7227138643067846E-2</v>
      </c>
      <c r="G543" s="110">
        <f t="shared" si="459"/>
        <v>5.8517712489420871E-2</v>
      </c>
      <c r="H543" s="110">
        <f t="shared" si="460"/>
        <v>5.9308072487644151E-2</v>
      </c>
      <c r="I543" s="110">
        <f t="shared" si="461"/>
        <v>5.8254662675569883E-2</v>
      </c>
      <c r="J543" s="110">
        <f t="shared" si="462"/>
        <v>5.6824639163541309E-2</v>
      </c>
      <c r="K543" s="110">
        <f t="shared" si="463"/>
        <v>5.8480201419089037E-2</v>
      </c>
      <c r="L543" s="76"/>
      <c r="M543" s="129">
        <f t="shared" si="451"/>
        <v>1.6555622555477281E-3</v>
      </c>
      <c r="N543" s="72">
        <f t="shared" si="452"/>
        <v>-3.7511070331834595E-5</v>
      </c>
      <c r="O543" s="72">
        <f t="shared" si="453"/>
        <v>5.205293670011546E-3</v>
      </c>
      <c r="P543" s="85"/>
    </row>
    <row r="544" spans="1:16" x14ac:dyDescent="0.2">
      <c r="A544" s="8" t="s">
        <v>141</v>
      </c>
      <c r="B544" s="10">
        <f t="shared" si="454"/>
        <v>1.6143911439114391E-2</v>
      </c>
      <c r="C544" s="10">
        <f t="shared" si="455"/>
        <v>1.6270337922403004E-2</v>
      </c>
      <c r="D544" s="10">
        <f t="shared" si="456"/>
        <v>1.6130839027668868E-2</v>
      </c>
      <c r="E544" s="10">
        <f t="shared" si="457"/>
        <v>1.620991253644315E-2</v>
      </c>
      <c r="F544" s="10">
        <f t="shared" si="458"/>
        <v>1.6283185840707964E-2</v>
      </c>
      <c r="G544" s="10">
        <f t="shared" si="459"/>
        <v>1.6322089227421111E-2</v>
      </c>
      <c r="H544" s="10">
        <f t="shared" si="460"/>
        <v>1.4827018121911038E-2</v>
      </c>
      <c r="I544" s="10">
        <f t="shared" si="461"/>
        <v>1.3700207230025328E-2</v>
      </c>
      <c r="J544" s="10">
        <f t="shared" si="462"/>
        <v>1.8979429480622798E-2</v>
      </c>
      <c r="K544" s="10">
        <f t="shared" si="463"/>
        <v>2.7580682078278781E-2</v>
      </c>
      <c r="L544" s="25"/>
      <c r="M544" s="128">
        <f t="shared" si="451"/>
        <v>8.6012525976559839E-3</v>
      </c>
      <c r="N544" s="12">
        <f t="shared" si="452"/>
        <v>1.125859285085767E-2</v>
      </c>
      <c r="O544" s="12">
        <f t="shared" si="453"/>
        <v>1.143677063916439E-2</v>
      </c>
    </row>
    <row r="545" spans="1:16" x14ac:dyDescent="0.2">
      <c r="A545" s="68" t="s">
        <v>142</v>
      </c>
      <c r="B545" s="110">
        <f t="shared" si="454"/>
        <v>7.8989852398523991E-2</v>
      </c>
      <c r="C545" s="110">
        <f t="shared" si="455"/>
        <v>7.3273409944248497E-2</v>
      </c>
      <c r="D545" s="110">
        <f t="shared" si="456"/>
        <v>6.8444046152122767E-2</v>
      </c>
      <c r="E545" s="110">
        <f t="shared" si="457"/>
        <v>5.6793002915451897E-2</v>
      </c>
      <c r="F545" s="110">
        <f t="shared" si="458"/>
        <v>5.2507374631268436E-2</v>
      </c>
      <c r="G545" s="110">
        <f t="shared" si="459"/>
        <v>5.1021641881271916E-2</v>
      </c>
      <c r="H545" s="110">
        <f t="shared" si="460"/>
        <v>4.8952694751706285E-2</v>
      </c>
      <c r="I545" s="110">
        <f t="shared" si="461"/>
        <v>5.4685701128252363E-2</v>
      </c>
      <c r="J545" s="110">
        <f t="shared" si="462"/>
        <v>4.6596204114103874E-2</v>
      </c>
      <c r="K545" s="110">
        <f t="shared" si="463"/>
        <v>3.8796063172350653E-2</v>
      </c>
      <c r="L545" s="76"/>
      <c r="M545" s="129">
        <f t="shared" si="451"/>
        <v>-7.8001409417532211E-3</v>
      </c>
      <c r="N545" s="72">
        <f t="shared" si="452"/>
        <v>-1.2225578708921263E-2</v>
      </c>
      <c r="O545" s="72">
        <f t="shared" si="453"/>
        <v>-4.0193789226173338E-2</v>
      </c>
      <c r="P545" s="85"/>
    </row>
    <row r="546" spans="1:16" ht="10.5" x14ac:dyDescent="0.25">
      <c r="L546" s="22"/>
      <c r="M546" s="133"/>
      <c r="N546" s="11"/>
      <c r="O546" s="11"/>
    </row>
    <row r="547" spans="1:16" ht="21" x14ac:dyDescent="0.4">
      <c r="A547" s="1" t="s">
        <v>273</v>
      </c>
      <c r="L547" s="19"/>
      <c r="M547" s="131"/>
    </row>
    <row r="548" spans="1:16" x14ac:dyDescent="0.2">
      <c r="A548" t="s">
        <v>247</v>
      </c>
      <c r="L548" s="19"/>
      <c r="M548" s="131"/>
    </row>
    <row r="549" spans="1:16" ht="10.5" x14ac:dyDescent="0.25">
      <c r="A549" s="2"/>
      <c r="B549" s="114" t="str">
        <f>B$2</f>
        <v>Year of Fall Census</v>
      </c>
      <c r="C549" s="3"/>
      <c r="D549" s="3"/>
      <c r="E549" s="3"/>
      <c r="F549" s="3"/>
      <c r="G549" s="3"/>
      <c r="H549" s="3"/>
      <c r="I549" s="3"/>
      <c r="J549" s="3"/>
      <c r="K549" s="3"/>
      <c r="L549" s="22" t="str">
        <f>L$2</f>
        <v>diff</v>
      </c>
      <c r="M549" s="117" t="str">
        <f>M$2</f>
        <v>% chg</v>
      </c>
      <c r="N549" s="123" t="str">
        <f>N$2</f>
        <v>pct chg 5/10 year</v>
      </c>
      <c r="O549" s="115"/>
      <c r="P549" s="116" t="str">
        <f>P$2</f>
        <v>10yr</v>
      </c>
    </row>
    <row r="550" spans="1:16" ht="10.5" x14ac:dyDescent="0.25">
      <c r="A550" s="4" t="s">
        <v>0</v>
      </c>
      <c r="B550" s="113">
        <f>B$3</f>
        <v>2017</v>
      </c>
      <c r="C550" s="113">
        <f t="shared" ref="C550:K550" si="464">C$3</f>
        <v>2018</v>
      </c>
      <c r="D550" s="113">
        <f t="shared" si="464"/>
        <v>2019</v>
      </c>
      <c r="E550" s="113" t="str">
        <f t="shared" si="464"/>
        <v>2020^</v>
      </c>
      <c r="F550" s="113">
        <f t="shared" si="464"/>
        <v>2021</v>
      </c>
      <c r="G550" s="113">
        <f t="shared" si="464"/>
        <v>2022</v>
      </c>
      <c r="H550" s="113">
        <f t="shared" si="464"/>
        <v>2023</v>
      </c>
      <c r="I550" s="113">
        <f t="shared" si="464"/>
        <v>2024</v>
      </c>
      <c r="J550" s="113">
        <f t="shared" si="464"/>
        <v>2025</v>
      </c>
      <c r="K550" s="113">
        <f t="shared" si="464"/>
        <v>2026</v>
      </c>
      <c r="L550" s="23" t="str">
        <f>L$3</f>
        <v>2025 to 2026</v>
      </c>
      <c r="M550" s="125"/>
      <c r="N550" s="24" t="str">
        <f>N$3</f>
        <v>2022-26</v>
      </c>
      <c r="O550" s="24" t="str">
        <f>O$3</f>
        <v>2017-26</v>
      </c>
      <c r="P550" s="113" t="str">
        <f>P$3</f>
        <v>trend</v>
      </c>
    </row>
    <row r="551" spans="1:16" ht="10.5" x14ac:dyDescent="0.25">
      <c r="A551" s="44" t="s">
        <v>248</v>
      </c>
      <c r="B551" s="6">
        <v>2100</v>
      </c>
      <c r="C551" s="6">
        <v>2156</v>
      </c>
      <c r="D551" s="6">
        <v>2272</v>
      </c>
      <c r="E551" s="6">
        <v>2239</v>
      </c>
      <c r="F551" s="6">
        <v>2283</v>
      </c>
      <c r="G551" s="6">
        <v>2338</v>
      </c>
      <c r="H551" s="6">
        <v>2503</v>
      </c>
      <c r="I551" s="6">
        <v>2799</v>
      </c>
      <c r="J551" s="6">
        <v>2854</v>
      </c>
      <c r="K551" s="6">
        <v>3043</v>
      </c>
      <c r="L551" s="28">
        <f t="shared" ref="L551:L555" si="465">K551-J551</f>
        <v>189</v>
      </c>
      <c r="M551" s="128">
        <f t="shared" ref="M551:M555" si="466">IFERROR((K551-J551)/J551,"n/a")</f>
        <v>6.6222845129642605E-2</v>
      </c>
      <c r="N551" s="12">
        <f t="shared" ref="N551:N555" si="467">IFERROR((K551-G551)/G551,"n/a")</f>
        <v>0.3015397775876818</v>
      </c>
      <c r="O551" s="12">
        <f t="shared" ref="O551:O555" si="468">IFERROR((K551-B551)/B551,"n/a")</f>
        <v>0.44904761904761903</v>
      </c>
    </row>
    <row r="552" spans="1:16" x14ac:dyDescent="0.2">
      <c r="A552" s="68" t="s">
        <v>51</v>
      </c>
      <c r="B552" s="69">
        <v>542</v>
      </c>
      <c r="C552" s="69">
        <v>564</v>
      </c>
      <c r="D552" s="69">
        <v>540</v>
      </c>
      <c r="E552" s="69">
        <v>536</v>
      </c>
      <c r="F552" s="69">
        <v>574</v>
      </c>
      <c r="G552" s="69">
        <v>696</v>
      </c>
      <c r="H552" s="69">
        <v>737</v>
      </c>
      <c r="I552" s="69">
        <v>843</v>
      </c>
      <c r="J552" s="69">
        <v>754</v>
      </c>
      <c r="K552" s="69">
        <v>770</v>
      </c>
      <c r="L552" s="71">
        <f t="shared" si="465"/>
        <v>16</v>
      </c>
      <c r="M552" s="129">
        <f t="shared" si="466"/>
        <v>2.1220159151193633E-2</v>
      </c>
      <c r="N552" s="72">
        <f t="shared" si="467"/>
        <v>0.10632183908045977</v>
      </c>
      <c r="O552" s="100">
        <f t="shared" si="468"/>
        <v>0.42066420664206644</v>
      </c>
      <c r="P552" s="85"/>
    </row>
    <row r="553" spans="1:16" x14ac:dyDescent="0.2">
      <c r="A553" s="8" t="s">
        <v>122</v>
      </c>
      <c r="B553" s="6">
        <v>378</v>
      </c>
      <c r="C553" s="6">
        <v>438</v>
      </c>
      <c r="D553" s="6">
        <v>466</v>
      </c>
      <c r="E553" s="6">
        <v>417</v>
      </c>
      <c r="F553" s="6">
        <v>405</v>
      </c>
      <c r="G553" s="6">
        <v>417</v>
      </c>
      <c r="H553" s="6">
        <v>468</v>
      </c>
      <c r="I553" s="6">
        <v>555</v>
      </c>
      <c r="J553" s="6">
        <v>595</v>
      </c>
      <c r="K553" s="6">
        <v>620</v>
      </c>
      <c r="L553" s="28">
        <f t="shared" si="465"/>
        <v>25</v>
      </c>
      <c r="M553" s="128">
        <f t="shared" si="466"/>
        <v>4.2016806722689079E-2</v>
      </c>
      <c r="N553" s="12">
        <f t="shared" si="467"/>
        <v>0.48681055155875302</v>
      </c>
      <c r="O553" s="12">
        <f t="shared" si="468"/>
        <v>0.64021164021164023</v>
      </c>
    </row>
    <row r="554" spans="1:16" x14ac:dyDescent="0.2">
      <c r="A554" s="68" t="s">
        <v>123</v>
      </c>
      <c r="B554" s="69">
        <v>453</v>
      </c>
      <c r="C554" s="69">
        <v>479</v>
      </c>
      <c r="D554" s="69">
        <v>545</v>
      </c>
      <c r="E554" s="69">
        <v>535</v>
      </c>
      <c r="F554" s="69">
        <v>552</v>
      </c>
      <c r="G554" s="69">
        <v>525</v>
      </c>
      <c r="H554" s="69">
        <v>547</v>
      </c>
      <c r="I554" s="69">
        <v>591</v>
      </c>
      <c r="J554" s="69">
        <v>651</v>
      </c>
      <c r="K554" s="69">
        <v>717</v>
      </c>
      <c r="L554" s="71">
        <f t="shared" si="465"/>
        <v>66</v>
      </c>
      <c r="M554" s="129">
        <f t="shared" si="466"/>
        <v>0.10138248847926268</v>
      </c>
      <c r="N554" s="72">
        <f t="shared" si="467"/>
        <v>0.36571428571428571</v>
      </c>
      <c r="O554" s="100">
        <f t="shared" si="468"/>
        <v>0.58278145695364236</v>
      </c>
      <c r="P554" s="85"/>
    </row>
    <row r="555" spans="1:16" x14ac:dyDescent="0.2">
      <c r="A555" s="8" t="s">
        <v>124</v>
      </c>
      <c r="B555" s="6">
        <v>727</v>
      </c>
      <c r="C555" s="6">
        <v>675</v>
      </c>
      <c r="D555" s="6">
        <v>721</v>
      </c>
      <c r="E555" s="6">
        <v>751</v>
      </c>
      <c r="F555" s="6">
        <v>752</v>
      </c>
      <c r="G555" s="6">
        <v>700</v>
      </c>
      <c r="H555" s="6">
        <v>751</v>
      </c>
      <c r="I555" s="6">
        <v>810</v>
      </c>
      <c r="J555" s="6">
        <v>854</v>
      </c>
      <c r="K555" s="6">
        <v>936</v>
      </c>
      <c r="L555" s="28">
        <f t="shared" si="465"/>
        <v>82</v>
      </c>
      <c r="M555" s="128">
        <f t="shared" si="466"/>
        <v>9.6018735362997654E-2</v>
      </c>
      <c r="N555" s="12">
        <f t="shared" si="467"/>
        <v>0.33714285714285713</v>
      </c>
      <c r="O555" s="12">
        <f t="shared" si="468"/>
        <v>0.28748280605226961</v>
      </c>
    </row>
    <row r="556" spans="1:16" x14ac:dyDescent="0.2">
      <c r="A556" s="68" t="s">
        <v>125</v>
      </c>
      <c r="B556" s="75">
        <v>0.191</v>
      </c>
      <c r="C556" s="75">
        <v>0.193</v>
      </c>
      <c r="D556" s="75">
        <v>0.20300000000000001</v>
      </c>
      <c r="E556" s="75">
        <v>0.20799999999999999</v>
      </c>
      <c r="F556" s="75">
        <v>0.218</v>
      </c>
      <c r="G556" s="75">
        <v>0.22700000000000001</v>
      </c>
      <c r="H556" s="75">
        <v>0.23799999999999999</v>
      </c>
      <c r="I556" s="75">
        <v>0.26</v>
      </c>
      <c r="J556" s="75">
        <v>0.26500000000000001</v>
      </c>
      <c r="K556" s="75">
        <v>0.28799999999999998</v>
      </c>
      <c r="L556" s="76"/>
      <c r="M556" s="129">
        <f t="shared" ref="M556:M560" si="469">IFERROR((K556-J556),"n/a")</f>
        <v>2.2999999999999965E-2</v>
      </c>
      <c r="N556" s="72">
        <f t="shared" ref="N556:N560" si="470">IFERROR((K556-G556),"n/a")</f>
        <v>6.0999999999999971E-2</v>
      </c>
      <c r="O556" s="100">
        <f t="shared" ref="O556:O560" si="471">IFERROR((K556-B556),"n/a")</f>
        <v>9.6999999999999975E-2</v>
      </c>
      <c r="P556" s="85"/>
    </row>
    <row r="557" spans="1:16" x14ac:dyDescent="0.2">
      <c r="A557" s="8" t="s">
        <v>51</v>
      </c>
      <c r="B557" s="10">
        <v>0.245</v>
      </c>
      <c r="C557" s="10">
        <v>0.246</v>
      </c>
      <c r="D557" s="10">
        <v>0.24299999999999999</v>
      </c>
      <c r="E557" s="10">
        <v>0.248</v>
      </c>
      <c r="F557" s="10">
        <v>0.26200000000000001</v>
      </c>
      <c r="G557" s="10">
        <v>0.28000000000000003</v>
      </c>
      <c r="H557" s="10">
        <v>0.317</v>
      </c>
      <c r="I557" s="10">
        <v>0.35</v>
      </c>
      <c r="J557" s="10">
        <v>0.32100000000000001</v>
      </c>
      <c r="K557" s="10">
        <v>0.34100000000000003</v>
      </c>
      <c r="L557" s="25"/>
      <c r="M557" s="128">
        <f t="shared" si="469"/>
        <v>2.0000000000000018E-2</v>
      </c>
      <c r="N557" s="12">
        <f t="shared" si="470"/>
        <v>6.0999999999999999E-2</v>
      </c>
      <c r="O557" s="12">
        <f t="shared" si="471"/>
        <v>9.600000000000003E-2</v>
      </c>
    </row>
    <row r="558" spans="1:16" x14ac:dyDescent="0.2">
      <c r="A558" s="68" t="s">
        <v>52</v>
      </c>
      <c r="B558" s="75">
        <v>0.18</v>
      </c>
      <c r="C558" s="75">
        <v>0.20699999999999999</v>
      </c>
      <c r="D558" s="75">
        <v>0.22500000000000001</v>
      </c>
      <c r="E558" s="75">
        <v>0.21199999999999999</v>
      </c>
      <c r="F558" s="75">
        <v>0.219</v>
      </c>
      <c r="G558" s="75">
        <v>0.22600000000000001</v>
      </c>
      <c r="H558" s="75">
        <v>0.24</v>
      </c>
      <c r="I558" s="75">
        <v>0.27300000000000002</v>
      </c>
      <c r="J558" s="75">
        <v>0.29599999999999999</v>
      </c>
      <c r="K558" s="75">
        <v>0.307</v>
      </c>
      <c r="L558" s="76"/>
      <c r="M558" s="134">
        <f t="shared" si="469"/>
        <v>1.100000000000001E-2</v>
      </c>
      <c r="N558" s="82">
        <f t="shared" si="470"/>
        <v>8.0999999999999989E-2</v>
      </c>
      <c r="O558" s="100">
        <f t="shared" si="471"/>
        <v>0.127</v>
      </c>
      <c r="P558" s="85"/>
    </row>
    <row r="559" spans="1:16" x14ac:dyDescent="0.2">
      <c r="A559" s="8" t="s">
        <v>53</v>
      </c>
      <c r="B559" s="10">
        <v>0.188</v>
      </c>
      <c r="C559" s="10">
        <v>0.18099999999999999</v>
      </c>
      <c r="D559" s="10">
        <v>0.20799999999999999</v>
      </c>
      <c r="E559" s="10">
        <v>0.217</v>
      </c>
      <c r="F559" s="10">
        <v>0.221</v>
      </c>
      <c r="G559" s="10">
        <v>0.22800000000000001</v>
      </c>
      <c r="H559" s="10">
        <v>0.22</v>
      </c>
      <c r="I559" s="10">
        <v>0.23499999999999999</v>
      </c>
      <c r="J559" s="10">
        <v>0.26200000000000001</v>
      </c>
      <c r="K559" s="10">
        <v>0.28899999999999998</v>
      </c>
      <c r="L559" s="25"/>
      <c r="M559" s="135">
        <f t="shared" si="469"/>
        <v>2.6999999999999968E-2</v>
      </c>
      <c r="N559" s="7">
        <f t="shared" si="470"/>
        <v>6.0999999999999971E-2</v>
      </c>
      <c r="O559" s="12">
        <f t="shared" si="471"/>
        <v>0.10099999999999998</v>
      </c>
    </row>
    <row r="560" spans="1:16" x14ac:dyDescent="0.2">
      <c r="A560" s="68" t="s">
        <v>54</v>
      </c>
      <c r="B560" s="75">
        <v>0.17199999999999999</v>
      </c>
      <c r="C560" s="75">
        <v>0.16500000000000001</v>
      </c>
      <c r="D560" s="75">
        <v>0.16800000000000001</v>
      </c>
      <c r="E560" s="75">
        <v>0.18</v>
      </c>
      <c r="F560" s="75">
        <v>0.191</v>
      </c>
      <c r="G560" s="75">
        <v>0.19</v>
      </c>
      <c r="H560" s="75">
        <v>0.20100000000000001</v>
      </c>
      <c r="I560" s="75">
        <v>0.21199999999999999</v>
      </c>
      <c r="J560" s="75">
        <v>0.216</v>
      </c>
      <c r="K560" s="75">
        <v>0.245</v>
      </c>
      <c r="L560" s="76"/>
      <c r="M560" s="134">
        <f t="shared" si="469"/>
        <v>2.8999999999999998E-2</v>
      </c>
      <c r="N560" s="82">
        <f t="shared" si="470"/>
        <v>5.4999999999999993E-2</v>
      </c>
      <c r="O560" s="100">
        <f t="shared" si="471"/>
        <v>7.3000000000000009E-2</v>
      </c>
      <c r="P560" s="85"/>
    </row>
    <row r="561" spans="1:16" ht="12" x14ac:dyDescent="0.2">
      <c r="A561" s="32" t="s">
        <v>208</v>
      </c>
      <c r="L561" s="19"/>
      <c r="M561" s="131"/>
    </row>
    <row r="562" spans="1:16" x14ac:dyDescent="0.2">
      <c r="A562" s="15" t="s">
        <v>207</v>
      </c>
      <c r="L562" s="19"/>
      <c r="M562" s="131"/>
    </row>
    <row r="563" spans="1:16" x14ac:dyDescent="0.2">
      <c r="L563" s="19"/>
      <c r="M563" s="131"/>
    </row>
    <row r="564" spans="1:16" ht="18" x14ac:dyDescent="0.4">
      <c r="A564" s="1" t="s">
        <v>231</v>
      </c>
      <c r="L564" s="19"/>
      <c r="M564" s="131"/>
    </row>
    <row r="565" spans="1:16" x14ac:dyDescent="0.2">
      <c r="A565" t="s">
        <v>247</v>
      </c>
      <c r="L565" s="19"/>
      <c r="M565" s="131"/>
    </row>
    <row r="566" spans="1:16" ht="10.5" x14ac:dyDescent="0.25">
      <c r="A566" s="2"/>
      <c r="B566" s="3" t="s">
        <v>155</v>
      </c>
      <c r="C566" s="3"/>
      <c r="D566" s="3"/>
      <c r="E566" s="3"/>
      <c r="F566" s="3"/>
      <c r="G566" s="3"/>
      <c r="H566" s="3"/>
      <c r="I566" s="3"/>
      <c r="J566" s="3"/>
      <c r="K566" s="3"/>
      <c r="L566" s="22" t="str">
        <f>L$2</f>
        <v>diff</v>
      </c>
      <c r="M566" s="117" t="str">
        <f>M$2</f>
        <v>% chg</v>
      </c>
      <c r="N566" s="123" t="str">
        <f>N$2</f>
        <v>pct chg 5/10 year</v>
      </c>
      <c r="O566" s="115"/>
      <c r="P566" s="116" t="str">
        <f>P$2</f>
        <v>10yr</v>
      </c>
    </row>
    <row r="567" spans="1:16" ht="10.5" x14ac:dyDescent="0.25">
      <c r="A567" s="4" t="s">
        <v>0</v>
      </c>
      <c r="B567" s="96">
        <f>B$3</f>
        <v>2017</v>
      </c>
      <c r="C567" s="96">
        <f t="shared" ref="C567:J567" si="472">C$3</f>
        <v>2018</v>
      </c>
      <c r="D567" s="96">
        <f t="shared" si="472"/>
        <v>2019</v>
      </c>
      <c r="E567" s="96" t="str">
        <f t="shared" si="472"/>
        <v>2020^</v>
      </c>
      <c r="F567" s="96">
        <f t="shared" si="472"/>
        <v>2021</v>
      </c>
      <c r="G567" s="96">
        <f t="shared" si="472"/>
        <v>2022</v>
      </c>
      <c r="H567" s="96">
        <f t="shared" si="472"/>
        <v>2023</v>
      </c>
      <c r="I567" s="96">
        <f t="shared" si="472"/>
        <v>2024</v>
      </c>
      <c r="J567" s="96">
        <f t="shared" si="472"/>
        <v>2025</v>
      </c>
      <c r="K567" s="96">
        <v>2025</v>
      </c>
      <c r="L567" s="23" t="str">
        <f>L$3</f>
        <v>2025 to 2026</v>
      </c>
      <c r="M567" s="125"/>
      <c r="N567" s="24" t="str">
        <f>N$3</f>
        <v>2022-26</v>
      </c>
      <c r="O567" s="24" t="str">
        <f>O$3</f>
        <v>2017-26</v>
      </c>
      <c r="P567" s="113" t="str">
        <f>P$3</f>
        <v>trend</v>
      </c>
    </row>
    <row r="568" spans="1:16" ht="10.5" x14ac:dyDescent="0.25">
      <c r="A568" s="44" t="s">
        <v>249</v>
      </c>
      <c r="B568" s="6">
        <v>4941</v>
      </c>
      <c r="C568" s="6">
        <v>5098</v>
      </c>
      <c r="D568" s="6">
        <v>5076</v>
      </c>
      <c r="E568" s="6">
        <v>4931</v>
      </c>
      <c r="F568" s="6">
        <v>4735</v>
      </c>
      <c r="G568" s="6">
        <v>4713</v>
      </c>
      <c r="H568" s="6">
        <v>4855</v>
      </c>
      <c r="I568" s="6">
        <v>5139</v>
      </c>
      <c r="J568" s="6">
        <v>5138</v>
      </c>
      <c r="K568" s="6">
        <v>5088</v>
      </c>
      <c r="L568" s="28">
        <f t="shared" ref="L568:L572" si="473">K568-J568</f>
        <v>-50</v>
      </c>
      <c r="M568" s="128">
        <f t="shared" ref="M568:M572" si="474">IFERROR((K568-J568)/J568,"n/a")</f>
        <v>-9.7314130011677703E-3</v>
      </c>
      <c r="N568" s="36">
        <f t="shared" ref="N568:N572" si="475">IFERROR((K568-G568)/G568,"n/a")</f>
        <v>7.9567154678548691E-2</v>
      </c>
      <c r="O568" s="36">
        <f t="shared" ref="O568:O572" si="476">IFERROR((K568-B568)/B568,"n/a")</f>
        <v>2.9751062537947785E-2</v>
      </c>
    </row>
    <row r="569" spans="1:16" x14ac:dyDescent="0.2">
      <c r="A569" s="68" t="s">
        <v>51</v>
      </c>
      <c r="B569" s="69">
        <v>1032</v>
      </c>
      <c r="C569" s="69">
        <v>1083</v>
      </c>
      <c r="D569" s="69">
        <v>1002</v>
      </c>
      <c r="E569" s="69">
        <v>971</v>
      </c>
      <c r="F569" s="69">
        <v>922</v>
      </c>
      <c r="G569" s="69">
        <v>1170</v>
      </c>
      <c r="H569" s="69">
        <v>1135</v>
      </c>
      <c r="I569" s="69">
        <v>1230</v>
      </c>
      <c r="J569" s="69">
        <v>1179</v>
      </c>
      <c r="K569" s="69">
        <v>1160</v>
      </c>
      <c r="L569" s="71">
        <f t="shared" si="473"/>
        <v>-19</v>
      </c>
      <c r="M569" s="129">
        <f t="shared" si="474"/>
        <v>-1.6115351993214587E-2</v>
      </c>
      <c r="N569" s="89">
        <f t="shared" si="475"/>
        <v>-8.5470085470085479E-3</v>
      </c>
      <c r="O569" s="104">
        <f t="shared" si="476"/>
        <v>0.12403100775193798</v>
      </c>
      <c r="P569" s="85"/>
    </row>
    <row r="570" spans="1:16" x14ac:dyDescent="0.2">
      <c r="A570" s="8" t="s">
        <v>122</v>
      </c>
      <c r="B570" s="6">
        <v>920</v>
      </c>
      <c r="C570" s="6">
        <v>903</v>
      </c>
      <c r="D570" s="6">
        <v>899</v>
      </c>
      <c r="E570" s="6">
        <v>868</v>
      </c>
      <c r="F570" s="6">
        <v>792</v>
      </c>
      <c r="G570" s="6">
        <v>756</v>
      </c>
      <c r="H570" s="6">
        <v>838</v>
      </c>
      <c r="I570" s="6">
        <v>918</v>
      </c>
      <c r="J570" s="6">
        <v>963</v>
      </c>
      <c r="K570" s="6">
        <v>947</v>
      </c>
      <c r="L570" s="28">
        <f t="shared" si="473"/>
        <v>-16</v>
      </c>
      <c r="M570" s="128">
        <f t="shared" si="474"/>
        <v>-1.6614745586708203E-2</v>
      </c>
      <c r="N570" s="36">
        <f t="shared" si="475"/>
        <v>0.25264550264550267</v>
      </c>
      <c r="O570" s="36">
        <f t="shared" si="476"/>
        <v>2.9347826086956522E-2</v>
      </c>
    </row>
    <row r="571" spans="1:16" x14ac:dyDescent="0.2">
      <c r="A571" s="68" t="s">
        <v>123</v>
      </c>
      <c r="B571" s="69">
        <v>1145</v>
      </c>
      <c r="C571" s="69">
        <v>1246</v>
      </c>
      <c r="D571" s="69">
        <v>1223</v>
      </c>
      <c r="E571" s="69">
        <v>1162</v>
      </c>
      <c r="F571" s="69">
        <v>1151</v>
      </c>
      <c r="G571" s="69">
        <v>1099</v>
      </c>
      <c r="H571" s="69">
        <v>1159</v>
      </c>
      <c r="I571" s="69">
        <v>1155</v>
      </c>
      <c r="J571" s="69">
        <v>1151</v>
      </c>
      <c r="K571" s="69">
        <v>1207</v>
      </c>
      <c r="L571" s="71">
        <f t="shared" si="473"/>
        <v>56</v>
      </c>
      <c r="M571" s="129">
        <f t="shared" si="474"/>
        <v>4.8653344917463079E-2</v>
      </c>
      <c r="N571" s="89">
        <f t="shared" si="475"/>
        <v>9.8271155595996362E-2</v>
      </c>
      <c r="O571" s="104">
        <f t="shared" si="476"/>
        <v>5.4148471615720527E-2</v>
      </c>
      <c r="P571" s="85"/>
    </row>
    <row r="572" spans="1:16" x14ac:dyDescent="0.2">
      <c r="A572" s="8" t="s">
        <v>124</v>
      </c>
      <c r="B572" s="6">
        <v>1844</v>
      </c>
      <c r="C572" s="6">
        <v>1866</v>
      </c>
      <c r="D572" s="6">
        <v>1952</v>
      </c>
      <c r="E572" s="6">
        <v>1930</v>
      </c>
      <c r="F572" s="6">
        <v>1870</v>
      </c>
      <c r="G572" s="6">
        <v>1688</v>
      </c>
      <c r="H572" s="6">
        <v>1723</v>
      </c>
      <c r="I572" s="6">
        <v>1836</v>
      </c>
      <c r="J572" s="6">
        <v>1845</v>
      </c>
      <c r="K572" s="6">
        <v>1774</v>
      </c>
      <c r="L572" s="28">
        <f t="shared" si="473"/>
        <v>-71</v>
      </c>
      <c r="M572" s="128">
        <f t="shared" si="474"/>
        <v>-3.8482384823848241E-2</v>
      </c>
      <c r="N572" s="36">
        <f t="shared" si="475"/>
        <v>5.0947867298578198E-2</v>
      </c>
      <c r="O572" s="36">
        <f t="shared" si="476"/>
        <v>-3.7960954446854663E-2</v>
      </c>
    </row>
    <row r="573" spans="1:16" x14ac:dyDescent="0.2">
      <c r="A573" s="68" t="s">
        <v>126</v>
      </c>
      <c r="B573" s="75">
        <v>0.45</v>
      </c>
      <c r="C573" s="75">
        <v>0.45700000000000002</v>
      </c>
      <c r="D573" s="75">
        <v>0.45300000000000001</v>
      </c>
      <c r="E573" s="75">
        <v>0.45800000000000002</v>
      </c>
      <c r="F573" s="75">
        <v>0.45200000000000001</v>
      </c>
      <c r="G573" s="75">
        <v>0.45700000000000002</v>
      </c>
      <c r="H573" s="75">
        <v>0.46300000000000002</v>
      </c>
      <c r="I573" s="75">
        <v>0.47699999999999998</v>
      </c>
      <c r="J573" s="75">
        <v>0.47599999999999998</v>
      </c>
      <c r="K573" s="75">
        <v>0.48099999999999998</v>
      </c>
      <c r="L573" s="90"/>
      <c r="M573" s="129">
        <f t="shared" ref="M573:M577" si="477">IFERROR((K573-J573),"n/a")</f>
        <v>5.0000000000000044E-3</v>
      </c>
      <c r="N573" s="89">
        <f t="shared" ref="N573:N577" si="478">IFERROR((K573-G573),"n/a")</f>
        <v>2.3999999999999966E-2</v>
      </c>
      <c r="O573" s="89">
        <f t="shared" ref="O573:O577" si="479">IFERROR((K573-B573),"n/a")</f>
        <v>3.0999999999999972E-2</v>
      </c>
      <c r="P573" s="85"/>
    </row>
    <row r="574" spans="1:16" x14ac:dyDescent="0.2">
      <c r="A574" s="8" t="s">
        <v>51</v>
      </c>
      <c r="B574" s="10">
        <v>0.46600000000000003</v>
      </c>
      <c r="C574" s="10">
        <v>0.47199999999999998</v>
      </c>
      <c r="D574" s="10">
        <v>0.45100000000000001</v>
      </c>
      <c r="E574" s="10">
        <v>0.45</v>
      </c>
      <c r="F574" s="10">
        <v>0.42099999999999999</v>
      </c>
      <c r="G574" s="10">
        <v>0.47099999999999997</v>
      </c>
      <c r="H574" s="10">
        <v>0.48799999999999999</v>
      </c>
      <c r="I574" s="10">
        <v>0.51</v>
      </c>
      <c r="J574" s="10">
        <v>0.502</v>
      </c>
      <c r="K574" s="10">
        <v>0.51400000000000001</v>
      </c>
      <c r="L574" s="60"/>
      <c r="M574" s="128">
        <f t="shared" si="477"/>
        <v>1.2000000000000011E-2</v>
      </c>
      <c r="N574" s="36">
        <f t="shared" si="478"/>
        <v>4.3000000000000038E-2</v>
      </c>
      <c r="O574" s="36">
        <f t="shared" si="479"/>
        <v>4.7999999999999987E-2</v>
      </c>
    </row>
    <row r="575" spans="1:16" x14ac:dyDescent="0.2">
      <c r="A575" s="68" t="s">
        <v>52</v>
      </c>
      <c r="B575" s="75">
        <v>0.437</v>
      </c>
      <c r="C575" s="75">
        <v>0.42599999999999999</v>
      </c>
      <c r="D575" s="75">
        <v>0.433</v>
      </c>
      <c r="E575" s="75">
        <v>0.44</v>
      </c>
      <c r="F575" s="75">
        <v>0.42899999999999999</v>
      </c>
      <c r="G575" s="75">
        <v>0.41</v>
      </c>
      <c r="H575" s="75">
        <v>0.43</v>
      </c>
      <c r="I575" s="75">
        <v>0.45200000000000001</v>
      </c>
      <c r="J575" s="75">
        <v>0.47899999999999998</v>
      </c>
      <c r="K575" s="75">
        <v>0.46800000000000003</v>
      </c>
      <c r="L575" s="90"/>
      <c r="M575" s="129">
        <f t="shared" si="477"/>
        <v>-1.0999999999999954E-2</v>
      </c>
      <c r="N575" s="89">
        <f t="shared" si="478"/>
        <v>5.8000000000000052E-2</v>
      </c>
      <c r="O575" s="89">
        <f t="shared" si="479"/>
        <v>3.1000000000000028E-2</v>
      </c>
      <c r="P575" s="85"/>
    </row>
    <row r="576" spans="1:16" x14ac:dyDescent="0.2">
      <c r="A576" s="8" t="s">
        <v>53</v>
      </c>
      <c r="B576" s="10">
        <v>0.47499999999999998</v>
      </c>
      <c r="C576" s="10">
        <v>0.47199999999999998</v>
      </c>
      <c r="D576" s="10">
        <v>0.46800000000000003</v>
      </c>
      <c r="E576" s="10">
        <v>0.47099999999999997</v>
      </c>
      <c r="F576" s="10">
        <v>0.46100000000000002</v>
      </c>
      <c r="G576" s="10">
        <v>0.47699999999999998</v>
      </c>
      <c r="H576" s="10">
        <v>0.46500000000000002</v>
      </c>
      <c r="I576" s="10">
        <v>0.46</v>
      </c>
      <c r="J576" s="10">
        <v>0.46300000000000002</v>
      </c>
      <c r="K576" s="10">
        <v>0.48699999999999999</v>
      </c>
      <c r="L576" s="60"/>
      <c r="M576" s="128">
        <f t="shared" si="477"/>
        <v>2.3999999999999966E-2</v>
      </c>
      <c r="N576" s="36">
        <f t="shared" si="478"/>
        <v>1.0000000000000009E-2</v>
      </c>
      <c r="O576" s="36">
        <f t="shared" si="479"/>
        <v>1.2000000000000011E-2</v>
      </c>
    </row>
    <row r="577" spans="1:16" x14ac:dyDescent="0.2">
      <c r="A577" s="68" t="s">
        <v>54</v>
      </c>
      <c r="B577" s="75">
        <v>0.435</v>
      </c>
      <c r="C577" s="75">
        <v>0.45600000000000002</v>
      </c>
      <c r="D577" s="75">
        <v>0.45500000000000002</v>
      </c>
      <c r="E577" s="75">
        <v>0.46200000000000002</v>
      </c>
      <c r="F577" s="75">
        <v>0.47499999999999998</v>
      </c>
      <c r="G577" s="75">
        <v>0.45900000000000002</v>
      </c>
      <c r="H577" s="75">
        <v>0.46200000000000002</v>
      </c>
      <c r="I577" s="75">
        <v>0.48</v>
      </c>
      <c r="J577" s="75">
        <v>0.46800000000000003</v>
      </c>
      <c r="K577" s="75">
        <v>0.46500000000000002</v>
      </c>
      <c r="L577" s="90"/>
      <c r="M577" s="129">
        <f t="shared" si="477"/>
        <v>-3.0000000000000027E-3</v>
      </c>
      <c r="N577" s="89">
        <f t="shared" si="478"/>
        <v>6.0000000000000053E-3</v>
      </c>
      <c r="O577" s="89">
        <f t="shared" si="479"/>
        <v>3.0000000000000027E-2</v>
      </c>
      <c r="P577" s="85"/>
    </row>
    <row r="578" spans="1:16" x14ac:dyDescent="0.2">
      <c r="A578" s="15" t="s">
        <v>207</v>
      </c>
      <c r="L578" s="19"/>
      <c r="M578" s="131"/>
    </row>
    <row r="579" spans="1:16" x14ac:dyDescent="0.2">
      <c r="L579" s="19"/>
      <c r="M579" s="131"/>
    </row>
    <row r="580" spans="1:16" ht="10.5" x14ac:dyDescent="0.25">
      <c r="A580" s="2"/>
      <c r="B580" s="3" t="s">
        <v>233</v>
      </c>
      <c r="C580" s="3"/>
      <c r="D580" s="3"/>
      <c r="E580" s="3"/>
      <c r="F580" s="3"/>
      <c r="G580" s="3"/>
      <c r="H580" s="3"/>
      <c r="I580" s="3"/>
      <c r="J580" s="3"/>
      <c r="K580" s="3"/>
      <c r="L580" s="22" t="str">
        <f>L$2</f>
        <v>diff</v>
      </c>
      <c r="M580" s="117" t="str">
        <f>M$2</f>
        <v>% chg</v>
      </c>
      <c r="N580" s="123" t="str">
        <f>N$2</f>
        <v>pct chg 5/10 year</v>
      </c>
      <c r="O580" s="115"/>
      <c r="P580" s="116" t="str">
        <f>P$2</f>
        <v>10yr</v>
      </c>
    </row>
    <row r="581" spans="1:16" ht="10.5" x14ac:dyDescent="0.25">
      <c r="A581" s="4" t="s">
        <v>0</v>
      </c>
      <c r="B581" s="113">
        <f>B$3</f>
        <v>2017</v>
      </c>
      <c r="C581" s="113">
        <f t="shared" ref="C581:K581" si="480">C$3</f>
        <v>2018</v>
      </c>
      <c r="D581" s="113">
        <f t="shared" si="480"/>
        <v>2019</v>
      </c>
      <c r="E581" s="113" t="str">
        <f t="shared" si="480"/>
        <v>2020^</v>
      </c>
      <c r="F581" s="113">
        <f t="shared" si="480"/>
        <v>2021</v>
      </c>
      <c r="G581" s="113">
        <f t="shared" si="480"/>
        <v>2022</v>
      </c>
      <c r="H581" s="113">
        <f t="shared" si="480"/>
        <v>2023</v>
      </c>
      <c r="I581" s="113">
        <f t="shared" si="480"/>
        <v>2024</v>
      </c>
      <c r="J581" s="113">
        <f t="shared" si="480"/>
        <v>2025</v>
      </c>
      <c r="K581" s="113">
        <f t="shared" si="480"/>
        <v>2026</v>
      </c>
      <c r="L581" s="23" t="str">
        <f>L$3</f>
        <v>2025 to 2026</v>
      </c>
      <c r="M581" s="125"/>
      <c r="N581" s="24" t="str">
        <f>N$3</f>
        <v>2022-26</v>
      </c>
      <c r="O581" s="24" t="str">
        <f>O$3</f>
        <v>2017-26</v>
      </c>
      <c r="P581" s="113" t="str">
        <f>P$3</f>
        <v>trend</v>
      </c>
    </row>
    <row r="582" spans="1:16" x14ac:dyDescent="0.2">
      <c r="A582" s="8" t="s">
        <v>236</v>
      </c>
      <c r="B582" s="62">
        <v>0.18</v>
      </c>
      <c r="C582" s="62">
        <v>0.17299999999999999</v>
      </c>
      <c r="D582" s="62">
        <v>0.17299999999999999</v>
      </c>
      <c r="E582" s="62">
        <v>0.16800000000000001</v>
      </c>
      <c r="F582" s="62">
        <v>0.17399999999999999</v>
      </c>
      <c r="G582" s="62">
        <v>0.182</v>
      </c>
      <c r="H582" s="62">
        <v>0.184</v>
      </c>
      <c r="I582" s="62">
        <v>0.152</v>
      </c>
      <c r="J582" s="62">
        <v>0.155</v>
      </c>
      <c r="K582" s="62">
        <v>0.13600000000000001</v>
      </c>
      <c r="L582" s="57"/>
      <c r="M582" s="128">
        <f t="shared" ref="M582:M586" si="481">IFERROR((K582-J582),"n/a")</f>
        <v>-1.8999999999999989E-2</v>
      </c>
      <c r="N582" s="138">
        <f t="shared" ref="N582:N586" si="482">IFERROR((K582-G582),"n/a")</f>
        <v>-4.5999999999999985E-2</v>
      </c>
      <c r="O582" s="12">
        <f t="shared" ref="O582:O586" si="483">IFERROR((K582-B582),"n/a")</f>
        <v>-4.3999999999999984E-2</v>
      </c>
    </row>
    <row r="583" spans="1:16" x14ac:dyDescent="0.2">
      <c r="A583" s="91" t="s">
        <v>237</v>
      </c>
      <c r="B583" s="92">
        <v>0.25800000000000001</v>
      </c>
      <c r="C583" s="92">
        <v>0.245</v>
      </c>
      <c r="D583" s="92">
        <v>0.24299999999999999</v>
      </c>
      <c r="E583" s="92">
        <v>0.24099999999999999</v>
      </c>
      <c r="F583" s="92">
        <v>0.253</v>
      </c>
      <c r="G583" s="92">
        <v>0.27100000000000002</v>
      </c>
      <c r="H583" s="92">
        <v>0.27200000000000002</v>
      </c>
      <c r="I583" s="92">
        <v>0.221</v>
      </c>
      <c r="J583" s="92">
        <v>0.22600000000000001</v>
      </c>
      <c r="K583" s="92">
        <v>0.188</v>
      </c>
      <c r="L583" s="71"/>
      <c r="M583" s="129">
        <f t="shared" si="481"/>
        <v>-3.8000000000000006E-2</v>
      </c>
      <c r="N583" s="72">
        <f t="shared" si="482"/>
        <v>-8.3000000000000018E-2</v>
      </c>
      <c r="O583" s="72">
        <f t="shared" si="483"/>
        <v>-7.0000000000000007E-2</v>
      </c>
      <c r="P583" s="85"/>
    </row>
    <row r="584" spans="1:16" x14ac:dyDescent="0.2">
      <c r="A584" s="8" t="s">
        <v>238</v>
      </c>
      <c r="B584" s="62">
        <v>0.27600000000000002</v>
      </c>
      <c r="C584" s="62">
        <v>0.27200000000000002</v>
      </c>
      <c r="D584" s="62">
        <v>0.26100000000000001</v>
      </c>
      <c r="E584" s="62">
        <v>0.25700000000000001</v>
      </c>
      <c r="F584" s="62">
        <v>0.26500000000000001</v>
      </c>
      <c r="G584" s="62">
        <v>0.28399999999999997</v>
      </c>
      <c r="H584" s="62">
        <v>0.29199999999999998</v>
      </c>
      <c r="I584" s="62">
        <v>0.23599999999999999</v>
      </c>
      <c r="J584" s="62">
        <v>0.24199999999999999</v>
      </c>
      <c r="K584" s="62">
        <v>0.20399999999999999</v>
      </c>
      <c r="L584" s="28"/>
      <c r="M584" s="128">
        <f t="shared" si="481"/>
        <v>-3.8000000000000006E-2</v>
      </c>
      <c r="N584" s="12">
        <f t="shared" si="482"/>
        <v>-7.9999999999999988E-2</v>
      </c>
      <c r="O584" s="12">
        <f t="shared" si="483"/>
        <v>-7.2000000000000036E-2</v>
      </c>
    </row>
    <row r="585" spans="1:16" x14ac:dyDescent="0.2">
      <c r="A585" s="68" t="s">
        <v>234</v>
      </c>
      <c r="B585" s="92">
        <v>0.30299999999999999</v>
      </c>
      <c r="C585" s="92">
        <v>0.32300000000000001</v>
      </c>
      <c r="D585" s="92">
        <v>0.315</v>
      </c>
      <c r="E585" s="92">
        <v>0.371</v>
      </c>
      <c r="F585" s="92">
        <v>0.38300000000000001</v>
      </c>
      <c r="G585" s="92">
        <v>0.42099999999999999</v>
      </c>
      <c r="H585" s="92">
        <v>0.42099999999999999</v>
      </c>
      <c r="I585" s="92">
        <v>0.33600000000000002</v>
      </c>
      <c r="J585" s="92">
        <v>0.33400000000000002</v>
      </c>
      <c r="K585" s="92">
        <v>0.28399999999999997</v>
      </c>
      <c r="L585" s="71"/>
      <c r="M585" s="129">
        <f t="shared" si="481"/>
        <v>-5.0000000000000044E-2</v>
      </c>
      <c r="N585" s="72">
        <f t="shared" si="482"/>
        <v>-0.13700000000000001</v>
      </c>
      <c r="O585" s="72">
        <f t="shared" si="483"/>
        <v>-1.9000000000000017E-2</v>
      </c>
      <c r="P585" s="85"/>
    </row>
    <row r="586" spans="1:16" x14ac:dyDescent="0.2">
      <c r="A586" s="8" t="s">
        <v>235</v>
      </c>
      <c r="B586" s="62">
        <v>0.36199999999999999</v>
      </c>
      <c r="C586" s="62">
        <v>0.38100000000000001</v>
      </c>
      <c r="D586" s="62">
        <v>0.38700000000000001</v>
      </c>
      <c r="E586" s="62">
        <v>0.52</v>
      </c>
      <c r="F586" s="62">
        <v>0.438</v>
      </c>
      <c r="G586" s="62">
        <v>0.496</v>
      </c>
      <c r="H586" s="62">
        <v>0.47299999999999998</v>
      </c>
      <c r="I586" s="62">
        <v>0.36699999999999999</v>
      </c>
      <c r="J586" s="62">
        <v>0.36599999999999999</v>
      </c>
      <c r="K586" s="62">
        <v>0.32300000000000001</v>
      </c>
      <c r="L586" s="28"/>
      <c r="M586" s="128">
        <f t="shared" si="481"/>
        <v>-4.2999999999999983E-2</v>
      </c>
      <c r="N586" s="12">
        <f t="shared" si="482"/>
        <v>-0.17299999999999999</v>
      </c>
      <c r="O586" s="12">
        <f t="shared" si="483"/>
        <v>-3.8999999999999979E-2</v>
      </c>
    </row>
    <row r="587" spans="1:16" x14ac:dyDescent="0.2">
      <c r="A587" s="8"/>
      <c r="B587" s="50"/>
      <c r="C587" s="50"/>
      <c r="D587" s="50"/>
      <c r="E587" s="62"/>
      <c r="F587" s="62"/>
      <c r="G587" s="62"/>
      <c r="H587" s="62"/>
      <c r="I587" s="62"/>
      <c r="J587" s="62"/>
      <c r="K587" s="62"/>
      <c r="L587" s="28"/>
      <c r="M587" s="128"/>
      <c r="N587" s="12"/>
      <c r="O587" s="12"/>
    </row>
    <row r="588" spans="1:16" x14ac:dyDescent="0.2">
      <c r="A588" t="s">
        <v>232</v>
      </c>
    </row>
    <row r="589" spans="1:16" x14ac:dyDescent="0.2">
      <c r="A589" t="s">
        <v>275</v>
      </c>
    </row>
    <row r="590" spans="1:16" x14ac:dyDescent="0.2">
      <c r="A590" t="s">
        <v>202</v>
      </c>
    </row>
    <row r="592" spans="1:16" ht="18" x14ac:dyDescent="0.4">
      <c r="A592" s="1" t="s">
        <v>185</v>
      </c>
    </row>
    <row r="593" spans="1:16" x14ac:dyDescent="0.2">
      <c r="A593" t="s">
        <v>247</v>
      </c>
    </row>
    <row r="594" spans="1:16" ht="10.5" x14ac:dyDescent="0.25">
      <c r="A594" s="2"/>
      <c r="B594" s="114" t="str">
        <f>B$2</f>
        <v>Year of Fall Census</v>
      </c>
      <c r="C594" s="3"/>
      <c r="D594" s="3"/>
      <c r="E594" s="3"/>
      <c r="F594" s="3"/>
      <c r="G594" s="3"/>
      <c r="H594" s="3"/>
      <c r="I594" s="3"/>
      <c r="J594" s="3"/>
      <c r="K594" s="3"/>
      <c r="L594" s="22" t="str">
        <f>L$2</f>
        <v>diff</v>
      </c>
      <c r="M594" s="117" t="str">
        <f>M$2</f>
        <v>% chg</v>
      </c>
      <c r="N594" s="123" t="str">
        <f>N$2</f>
        <v>pct chg 5/10 year</v>
      </c>
      <c r="O594" s="115"/>
      <c r="P594" s="116" t="str">
        <f>P$2</f>
        <v>10yr</v>
      </c>
    </row>
    <row r="595" spans="1:16" ht="10.5" x14ac:dyDescent="0.25">
      <c r="A595" s="4" t="s">
        <v>0</v>
      </c>
      <c r="B595" s="113">
        <f>B$3</f>
        <v>2017</v>
      </c>
      <c r="C595" s="113">
        <f t="shared" ref="C595:K595" si="484">C$3</f>
        <v>2018</v>
      </c>
      <c r="D595" s="113">
        <f t="shared" si="484"/>
        <v>2019</v>
      </c>
      <c r="E595" s="113" t="str">
        <f t="shared" si="484"/>
        <v>2020^</v>
      </c>
      <c r="F595" s="113">
        <f t="shared" si="484"/>
        <v>2021</v>
      </c>
      <c r="G595" s="113">
        <f t="shared" si="484"/>
        <v>2022</v>
      </c>
      <c r="H595" s="113">
        <f t="shared" si="484"/>
        <v>2023</v>
      </c>
      <c r="I595" s="113">
        <f t="shared" si="484"/>
        <v>2024</v>
      </c>
      <c r="J595" s="113">
        <f t="shared" si="484"/>
        <v>2025</v>
      </c>
      <c r="K595" s="113">
        <f t="shared" si="484"/>
        <v>2026</v>
      </c>
      <c r="L595" s="23" t="str">
        <f>L$3</f>
        <v>2025 to 2026</v>
      </c>
      <c r="M595" s="125"/>
      <c r="N595" s="24" t="str">
        <f>N$3</f>
        <v>2022-26</v>
      </c>
      <c r="O595" s="24" t="str">
        <f>O$3</f>
        <v>2017-26</v>
      </c>
      <c r="P595" s="113" t="str">
        <f>P$3</f>
        <v>trend</v>
      </c>
    </row>
    <row r="596" spans="1:16" ht="10.5" x14ac:dyDescent="0.25">
      <c r="A596" s="44" t="s">
        <v>250</v>
      </c>
      <c r="B596" s="6">
        <v>6222</v>
      </c>
      <c r="C596" s="6">
        <v>6360</v>
      </c>
      <c r="D596" s="6">
        <v>6375</v>
      </c>
      <c r="E596" s="6">
        <v>6129</v>
      </c>
      <c r="F596" s="6">
        <v>6000</v>
      </c>
      <c r="G596" s="6">
        <v>5943</v>
      </c>
      <c r="H596" s="6">
        <v>6124</v>
      </c>
      <c r="I596" s="6">
        <v>6358</v>
      </c>
      <c r="J596" s="6">
        <v>6405</v>
      </c>
      <c r="K596" s="6">
        <v>6413</v>
      </c>
      <c r="L596" s="28">
        <f t="shared" ref="L596:L600" si="485">K596-J596</f>
        <v>8</v>
      </c>
      <c r="M596" s="128">
        <f t="shared" ref="M596:M600" si="486">IFERROR((K596-J596)/J596,"n/a")</f>
        <v>1.249024199843872E-3</v>
      </c>
      <c r="N596" s="36">
        <f t="shared" ref="N596:N600" si="487">IFERROR((K596-G596)/G596,"n/a")</f>
        <v>7.9084637388524309E-2</v>
      </c>
      <c r="O596" s="36">
        <f t="shared" ref="O596:O600" si="488">IFERROR((K596-B596)/B596,"n/a")</f>
        <v>3.0697524911603987E-2</v>
      </c>
    </row>
    <row r="597" spans="1:16" x14ac:dyDescent="0.2">
      <c r="A597" s="68" t="s">
        <v>51</v>
      </c>
      <c r="B597" s="69">
        <v>1278</v>
      </c>
      <c r="C597" s="69">
        <v>1335</v>
      </c>
      <c r="D597" s="69">
        <v>1260</v>
      </c>
      <c r="E597" s="69">
        <v>1232</v>
      </c>
      <c r="F597" s="69">
        <v>1219</v>
      </c>
      <c r="G597" s="69">
        <v>1477</v>
      </c>
      <c r="H597" s="69">
        <v>1429</v>
      </c>
      <c r="I597" s="69">
        <v>1545</v>
      </c>
      <c r="J597" s="69">
        <v>1472</v>
      </c>
      <c r="K597" s="69">
        <v>1476</v>
      </c>
      <c r="L597" s="71">
        <f t="shared" si="485"/>
        <v>4</v>
      </c>
      <c r="M597" s="129">
        <f t="shared" si="486"/>
        <v>2.717391304347826E-3</v>
      </c>
      <c r="N597" s="89">
        <f t="shared" si="487"/>
        <v>-6.770480704129993E-4</v>
      </c>
      <c r="O597" s="104">
        <f t="shared" si="488"/>
        <v>0.15492957746478872</v>
      </c>
      <c r="P597" s="85"/>
    </row>
    <row r="598" spans="1:16" x14ac:dyDescent="0.2">
      <c r="A598" s="8" t="s">
        <v>122</v>
      </c>
      <c r="B598" s="6">
        <v>1124</v>
      </c>
      <c r="C598" s="6">
        <v>1112</v>
      </c>
      <c r="D598" s="6">
        <v>1109</v>
      </c>
      <c r="E598" s="6">
        <v>1071</v>
      </c>
      <c r="F598" s="6">
        <v>1023</v>
      </c>
      <c r="G598" s="6">
        <v>974</v>
      </c>
      <c r="H598" s="6">
        <v>1051</v>
      </c>
      <c r="I598" s="6">
        <v>1140</v>
      </c>
      <c r="J598" s="6">
        <v>1230</v>
      </c>
      <c r="K598" s="6">
        <v>1191</v>
      </c>
      <c r="L598" s="28">
        <f t="shared" si="485"/>
        <v>-39</v>
      </c>
      <c r="M598" s="128">
        <f t="shared" si="486"/>
        <v>-3.1707317073170732E-2</v>
      </c>
      <c r="N598" s="36">
        <f t="shared" si="487"/>
        <v>0.22279260780287474</v>
      </c>
      <c r="O598" s="36">
        <f t="shared" si="488"/>
        <v>5.9608540925266906E-2</v>
      </c>
    </row>
    <row r="599" spans="1:16" x14ac:dyDescent="0.2">
      <c r="A599" s="68" t="s">
        <v>123</v>
      </c>
      <c r="B599" s="69">
        <v>1392</v>
      </c>
      <c r="C599" s="69">
        <v>1515</v>
      </c>
      <c r="D599" s="69">
        <v>1504</v>
      </c>
      <c r="E599" s="69">
        <v>1401</v>
      </c>
      <c r="F599" s="69">
        <v>1426</v>
      </c>
      <c r="G599" s="69">
        <v>1355</v>
      </c>
      <c r="H599" s="69">
        <v>1438</v>
      </c>
      <c r="I599" s="69">
        <v>1420</v>
      </c>
      <c r="J599" s="69">
        <v>1434</v>
      </c>
      <c r="K599" s="69">
        <v>1516</v>
      </c>
      <c r="L599" s="71">
        <f t="shared" si="485"/>
        <v>82</v>
      </c>
      <c r="M599" s="129">
        <f t="shared" si="486"/>
        <v>5.7182705718270568E-2</v>
      </c>
      <c r="N599" s="89">
        <f t="shared" si="487"/>
        <v>0.11881918819188192</v>
      </c>
      <c r="O599" s="104">
        <f t="shared" si="488"/>
        <v>8.9080459770114945E-2</v>
      </c>
      <c r="P599" s="85"/>
    </row>
    <row r="600" spans="1:16" x14ac:dyDescent="0.2">
      <c r="A600" s="8" t="s">
        <v>124</v>
      </c>
      <c r="B600" s="6">
        <v>2428</v>
      </c>
      <c r="C600" s="6">
        <v>2398</v>
      </c>
      <c r="D600" s="6">
        <v>2502</v>
      </c>
      <c r="E600" s="6">
        <v>2425</v>
      </c>
      <c r="F600" s="6">
        <v>2332</v>
      </c>
      <c r="G600" s="6">
        <v>2137</v>
      </c>
      <c r="H600" s="6">
        <v>2206</v>
      </c>
      <c r="I600" s="6">
        <v>2253</v>
      </c>
      <c r="J600" s="6">
        <v>2269</v>
      </c>
      <c r="K600" s="6">
        <v>2230</v>
      </c>
      <c r="L600" s="28">
        <f t="shared" si="485"/>
        <v>-39</v>
      </c>
      <c r="M600" s="128">
        <f t="shared" si="486"/>
        <v>-1.7188188629352136E-2</v>
      </c>
      <c r="N600" s="36">
        <f t="shared" si="487"/>
        <v>4.3518951801591016E-2</v>
      </c>
      <c r="O600" s="36">
        <f t="shared" si="488"/>
        <v>-8.1548599670510702E-2</v>
      </c>
    </row>
    <row r="601" spans="1:16" x14ac:dyDescent="0.2">
      <c r="A601" s="68" t="s">
        <v>220</v>
      </c>
      <c r="B601" s="75">
        <v>0.56699999999999995</v>
      </c>
      <c r="C601" s="75">
        <v>0.57099999999999995</v>
      </c>
      <c r="D601" s="75">
        <v>0.56899999999999995</v>
      </c>
      <c r="E601" s="75">
        <v>0.56899999999999995</v>
      </c>
      <c r="F601" s="75">
        <v>0.57299999999999995</v>
      </c>
      <c r="G601" s="75">
        <v>0.57699999999999996</v>
      </c>
      <c r="H601" s="75">
        <v>0.58299999999999996</v>
      </c>
      <c r="I601" s="75">
        <v>0.59</v>
      </c>
      <c r="J601" s="75">
        <v>0.59399999999999997</v>
      </c>
      <c r="K601" s="75">
        <v>0.60599999999999998</v>
      </c>
      <c r="L601" s="71"/>
      <c r="M601" s="129">
        <f t="shared" ref="M601:M605" si="489">IFERROR((K601-J601),"n/a")</f>
        <v>1.2000000000000011E-2</v>
      </c>
      <c r="N601" s="89">
        <f t="shared" ref="N601:N605" si="490">IFERROR((K601-G601),"n/a")</f>
        <v>2.9000000000000026E-2</v>
      </c>
      <c r="O601" s="104">
        <f t="shared" ref="O601:O605" si="491">IFERROR((K601-B601),"n/a")</f>
        <v>3.9000000000000035E-2</v>
      </c>
      <c r="P601" s="85"/>
    </row>
    <row r="602" spans="1:16" x14ac:dyDescent="0.2">
      <c r="A602" s="8" t="s">
        <v>51</v>
      </c>
      <c r="B602" s="10">
        <v>0.57699999999999996</v>
      </c>
      <c r="C602" s="10">
        <v>0.58199999999999996</v>
      </c>
      <c r="D602" s="10">
        <v>0.56699999999999995</v>
      </c>
      <c r="E602" s="10">
        <v>0.57099999999999995</v>
      </c>
      <c r="F602" s="10">
        <v>0.55600000000000005</v>
      </c>
      <c r="G602" s="10">
        <v>0.59499999999999997</v>
      </c>
      <c r="H602" s="10">
        <v>0.61399999999999999</v>
      </c>
      <c r="I602" s="10">
        <v>0.64100000000000001</v>
      </c>
      <c r="J602" s="10">
        <v>0.627</v>
      </c>
      <c r="K602" s="10">
        <v>0.65300000000000002</v>
      </c>
      <c r="L602" s="28"/>
      <c r="M602" s="128">
        <f t="shared" si="489"/>
        <v>2.6000000000000023E-2</v>
      </c>
      <c r="N602" s="36">
        <f t="shared" si="490"/>
        <v>5.8000000000000052E-2</v>
      </c>
      <c r="O602" s="36">
        <f t="shared" si="491"/>
        <v>7.6000000000000068E-2</v>
      </c>
    </row>
    <row r="603" spans="1:16" x14ac:dyDescent="0.2">
      <c r="A603" s="68" t="s">
        <v>52</v>
      </c>
      <c r="B603" s="75">
        <v>0.53400000000000003</v>
      </c>
      <c r="C603" s="75">
        <v>0.52400000000000002</v>
      </c>
      <c r="D603" s="75">
        <v>0.53400000000000003</v>
      </c>
      <c r="E603" s="75">
        <v>0.54300000000000004</v>
      </c>
      <c r="F603" s="75">
        <v>0.55400000000000005</v>
      </c>
      <c r="G603" s="75">
        <v>0.52800000000000002</v>
      </c>
      <c r="H603" s="75">
        <v>0.53900000000000003</v>
      </c>
      <c r="I603" s="75">
        <v>0.56100000000000005</v>
      </c>
      <c r="J603" s="75">
        <v>0.61199999999999999</v>
      </c>
      <c r="K603" s="75">
        <v>0.58899999999999997</v>
      </c>
      <c r="L603" s="71"/>
      <c r="M603" s="129">
        <f t="shared" si="489"/>
        <v>-2.300000000000002E-2</v>
      </c>
      <c r="N603" s="89">
        <f t="shared" si="490"/>
        <v>6.0999999999999943E-2</v>
      </c>
      <c r="O603" s="104">
        <f t="shared" si="491"/>
        <v>5.4999999999999938E-2</v>
      </c>
      <c r="P603" s="85"/>
    </row>
    <row r="604" spans="1:16" x14ac:dyDescent="0.2">
      <c r="A604" s="8" t="s">
        <v>53</v>
      </c>
      <c r="B604" s="10">
        <v>0.57699999999999996</v>
      </c>
      <c r="C604" s="10">
        <v>0.57399999999999995</v>
      </c>
      <c r="D604" s="10">
        <v>0.57499999999999996</v>
      </c>
      <c r="E604" s="10">
        <v>0.56799999999999995</v>
      </c>
      <c r="F604" s="10">
        <v>0.57199999999999995</v>
      </c>
      <c r="G604" s="10">
        <v>0.58799999999999997</v>
      </c>
      <c r="H604" s="10">
        <v>0.57699999999999996</v>
      </c>
      <c r="I604" s="10">
        <v>0.56599999999999995</v>
      </c>
      <c r="J604" s="10">
        <v>0.57699999999999996</v>
      </c>
      <c r="K604" s="10">
        <v>0.61099999999999999</v>
      </c>
      <c r="L604" s="28"/>
      <c r="M604" s="128">
        <f t="shared" si="489"/>
        <v>3.400000000000003E-2</v>
      </c>
      <c r="N604" s="36">
        <f t="shared" si="490"/>
        <v>2.300000000000002E-2</v>
      </c>
      <c r="O604" s="36">
        <f t="shared" si="491"/>
        <v>3.400000000000003E-2</v>
      </c>
    </row>
    <row r="605" spans="1:16" x14ac:dyDescent="0.2">
      <c r="A605" s="68" t="s">
        <v>54</v>
      </c>
      <c r="B605" s="75">
        <v>0.57299999999999995</v>
      </c>
      <c r="C605" s="75">
        <v>0.58599999999999997</v>
      </c>
      <c r="D605" s="75">
        <v>0.58299999999999996</v>
      </c>
      <c r="E605" s="75">
        <v>0.57999999999999996</v>
      </c>
      <c r="F605" s="75">
        <v>0.59199999999999997</v>
      </c>
      <c r="G605" s="75">
        <v>0.58099999999999996</v>
      </c>
      <c r="H605" s="75">
        <v>0.59099999999999997</v>
      </c>
      <c r="I605" s="75">
        <v>0.58899999999999997</v>
      </c>
      <c r="J605" s="75">
        <v>0.57499999999999996</v>
      </c>
      <c r="K605" s="75">
        <v>0.58399999999999996</v>
      </c>
      <c r="L605" s="71"/>
      <c r="M605" s="129">
        <f t="shared" si="489"/>
        <v>9.000000000000008E-3</v>
      </c>
      <c r="N605" s="89">
        <f t="shared" si="490"/>
        <v>3.0000000000000027E-3</v>
      </c>
      <c r="O605" s="104">
        <f t="shared" si="491"/>
        <v>1.100000000000001E-2</v>
      </c>
      <c r="P605" s="85"/>
    </row>
    <row r="606" spans="1:16" x14ac:dyDescent="0.2">
      <c r="A606" s="15" t="s">
        <v>163</v>
      </c>
      <c r="B606" s="50"/>
      <c r="C606" s="50"/>
      <c r="D606" s="10"/>
      <c r="E606" s="10"/>
      <c r="F606" s="10"/>
      <c r="G606" s="10"/>
      <c r="H606" s="10"/>
      <c r="I606" s="10"/>
      <c r="J606" s="10"/>
      <c r="K606" s="10"/>
      <c r="L606" s="10"/>
      <c r="M606" s="12"/>
      <c r="N606" s="36"/>
      <c r="O606" s="36"/>
    </row>
    <row r="607" spans="1:16" x14ac:dyDescent="0.2">
      <c r="A607" s="15" t="s">
        <v>164</v>
      </c>
    </row>
    <row r="608" spans="1:16" x14ac:dyDescent="0.2">
      <c r="A608" s="15" t="s">
        <v>207</v>
      </c>
    </row>
    <row r="609" spans="1:16" x14ac:dyDescent="0.2">
      <c r="A609" s="15"/>
    </row>
    <row r="610" spans="1:16" ht="18" x14ac:dyDescent="0.4">
      <c r="A610" s="1" t="s">
        <v>186</v>
      </c>
    </row>
    <row r="612" spans="1:16" ht="10.5" x14ac:dyDescent="0.25">
      <c r="A612" s="2"/>
      <c r="B612" s="114" t="str">
        <f>B$2</f>
        <v>Year of Fall Census</v>
      </c>
      <c r="C612" s="3"/>
      <c r="D612" s="3"/>
      <c r="E612" s="3"/>
      <c r="F612" s="3"/>
      <c r="G612" s="3"/>
      <c r="H612" s="3"/>
      <c r="I612" s="3"/>
      <c r="J612" s="3"/>
      <c r="K612" s="3"/>
      <c r="L612" s="22" t="str">
        <f>L$2</f>
        <v>diff</v>
      </c>
      <c r="M612" s="117" t="str">
        <f>M$2</f>
        <v>% chg</v>
      </c>
      <c r="N612" s="123" t="str">
        <f>N$2</f>
        <v>pct chg 5/10 year</v>
      </c>
      <c r="O612" s="115"/>
      <c r="P612" s="116" t="str">
        <f>P$2</f>
        <v>10yr</v>
      </c>
    </row>
    <row r="613" spans="1:16" ht="10.5" x14ac:dyDescent="0.25">
      <c r="A613" s="4" t="s">
        <v>0</v>
      </c>
      <c r="B613" s="113">
        <f>B$3</f>
        <v>2017</v>
      </c>
      <c r="C613" s="113">
        <f t="shared" ref="C613:K613" si="492">C$3</f>
        <v>2018</v>
      </c>
      <c r="D613" s="113">
        <f t="shared" si="492"/>
        <v>2019</v>
      </c>
      <c r="E613" s="113" t="str">
        <f t="shared" si="492"/>
        <v>2020^</v>
      </c>
      <c r="F613" s="113">
        <f t="shared" si="492"/>
        <v>2021</v>
      </c>
      <c r="G613" s="113">
        <f t="shared" si="492"/>
        <v>2022</v>
      </c>
      <c r="H613" s="113">
        <f t="shared" si="492"/>
        <v>2023</v>
      </c>
      <c r="I613" s="113">
        <f t="shared" si="492"/>
        <v>2024</v>
      </c>
      <c r="J613" s="113">
        <f t="shared" si="492"/>
        <v>2025</v>
      </c>
      <c r="K613" s="113">
        <f t="shared" si="492"/>
        <v>2026</v>
      </c>
      <c r="L613" s="23" t="str">
        <f>L$3</f>
        <v>2025 to 2026</v>
      </c>
      <c r="M613" s="125"/>
      <c r="N613" s="24" t="str">
        <f>N$3</f>
        <v>2022-26</v>
      </c>
      <c r="O613" s="24" t="str">
        <f>O$3</f>
        <v>2017-26</v>
      </c>
      <c r="P613" s="113" t="str">
        <f>P$3</f>
        <v>trend</v>
      </c>
    </row>
    <row r="614" spans="1:16" ht="10.5" x14ac:dyDescent="0.25">
      <c r="A614" s="5" t="s">
        <v>47</v>
      </c>
      <c r="B614" s="6">
        <v>15081</v>
      </c>
      <c r="C614" s="6">
        <v>15784</v>
      </c>
      <c r="D614" s="6">
        <v>16058</v>
      </c>
      <c r="E614" s="6">
        <v>15550</v>
      </c>
      <c r="F614" s="6">
        <v>16097</v>
      </c>
      <c r="G614" s="6">
        <v>16921</v>
      </c>
      <c r="H614" s="6">
        <v>17548</v>
      </c>
      <c r="I614" s="6">
        <v>17700</v>
      </c>
      <c r="J614" s="6">
        <v>18458</v>
      </c>
      <c r="K614" s="6">
        <v>18003</v>
      </c>
      <c r="L614" s="28">
        <f t="shared" ref="L614:L617" si="493">K614-J614</f>
        <v>-455</v>
      </c>
      <c r="M614" s="128">
        <f t="shared" ref="M614:M617" si="494">IFERROR((K614-J614)/J614,"n/a")</f>
        <v>-2.4650558023621195E-2</v>
      </c>
      <c r="N614" s="12">
        <f t="shared" ref="N614:N617" si="495">IFERROR((K614-G614)/G614,"n/a")</f>
        <v>6.3944211335027479E-2</v>
      </c>
      <c r="O614" s="12">
        <f t="shared" ref="O614:O617" si="496">IFERROR((K614-B614)/B614,"n/a")</f>
        <v>0.19375372985876269</v>
      </c>
    </row>
    <row r="615" spans="1:16" x14ac:dyDescent="0.2">
      <c r="A615" s="68" t="s">
        <v>56</v>
      </c>
      <c r="B615" s="69">
        <v>12227</v>
      </c>
      <c r="C615" s="69">
        <v>12437</v>
      </c>
      <c r="D615" s="69">
        <v>12410</v>
      </c>
      <c r="E615" s="69">
        <v>11961</v>
      </c>
      <c r="F615" s="69">
        <v>11907</v>
      </c>
      <c r="G615" s="69">
        <v>11903</v>
      </c>
      <c r="H615" s="69">
        <v>12269</v>
      </c>
      <c r="I615" s="69">
        <v>12807</v>
      </c>
      <c r="J615" s="69">
        <v>13266</v>
      </c>
      <c r="K615" s="69">
        <v>13593</v>
      </c>
      <c r="L615" s="71">
        <f t="shared" si="493"/>
        <v>327</v>
      </c>
      <c r="M615" s="129">
        <f t="shared" si="494"/>
        <v>2.4649479873360469E-2</v>
      </c>
      <c r="N615" s="72">
        <f t="shared" si="495"/>
        <v>0.14198101318995213</v>
      </c>
      <c r="O615" s="72">
        <f t="shared" si="496"/>
        <v>0.11171996401406722</v>
      </c>
      <c r="P615" s="85"/>
    </row>
    <row r="616" spans="1:16" x14ac:dyDescent="0.2">
      <c r="A616" s="8" t="s">
        <v>57</v>
      </c>
      <c r="B616" s="6">
        <v>1339</v>
      </c>
      <c r="C616" s="6">
        <v>1716</v>
      </c>
      <c r="D616" s="6">
        <v>1898</v>
      </c>
      <c r="E616" s="6">
        <v>1802</v>
      </c>
      <c r="F616" s="6">
        <v>1983</v>
      </c>
      <c r="G616" s="6">
        <v>1911</v>
      </c>
      <c r="H616" s="6">
        <v>2005</v>
      </c>
      <c r="I616" s="6">
        <v>2050</v>
      </c>
      <c r="J616" s="6">
        <v>2359</v>
      </c>
      <c r="K616" s="6">
        <v>2253</v>
      </c>
      <c r="L616" s="28">
        <f t="shared" si="493"/>
        <v>-106</v>
      </c>
      <c r="M616" s="128">
        <f t="shared" si="494"/>
        <v>-4.4934294192454427E-2</v>
      </c>
      <c r="N616" s="12">
        <f t="shared" si="495"/>
        <v>0.17896389324960754</v>
      </c>
      <c r="O616" s="12">
        <f t="shared" si="496"/>
        <v>0.68259895444361463</v>
      </c>
    </row>
    <row r="617" spans="1:16" x14ac:dyDescent="0.2">
      <c r="A617" s="68" t="s">
        <v>96</v>
      </c>
      <c r="B617" s="69">
        <v>1515</v>
      </c>
      <c r="C617" s="69">
        <v>1631</v>
      </c>
      <c r="D617" s="69">
        <v>1750</v>
      </c>
      <c r="E617" s="69">
        <v>1787</v>
      </c>
      <c r="F617" s="69">
        <v>2207</v>
      </c>
      <c r="G617" s="69">
        <v>3107</v>
      </c>
      <c r="H617" s="69">
        <v>3274</v>
      </c>
      <c r="I617" s="69">
        <v>2843</v>
      </c>
      <c r="J617" s="69">
        <v>2833</v>
      </c>
      <c r="K617" s="69">
        <v>2157</v>
      </c>
      <c r="L617" s="71">
        <f t="shared" si="493"/>
        <v>-676</v>
      </c>
      <c r="M617" s="129">
        <f t="shared" si="494"/>
        <v>-0.23861630780091775</v>
      </c>
      <c r="N617" s="72">
        <f t="shared" si="495"/>
        <v>-0.30576118442227229</v>
      </c>
      <c r="O617" s="72">
        <f t="shared" si="496"/>
        <v>0.42376237623762375</v>
      </c>
      <c r="P617" s="85"/>
    </row>
    <row r="618" spans="1:16" ht="10.5" x14ac:dyDescent="0.25">
      <c r="B618" s="9">
        <f>SUM(B619:B621)</f>
        <v>1</v>
      </c>
      <c r="C618" s="9">
        <f t="shared" ref="C618" si="497">SUM(C619:C621)</f>
        <v>0.99999999999999989</v>
      </c>
      <c r="D618" s="9">
        <f t="shared" ref="D618:K618" si="498">SUM(D619:D621)</f>
        <v>1</v>
      </c>
      <c r="E618" s="9">
        <f t="shared" si="498"/>
        <v>1</v>
      </c>
      <c r="F618" s="9">
        <f t="shared" si="498"/>
        <v>1</v>
      </c>
      <c r="G618" s="9">
        <f t="shared" si="498"/>
        <v>1</v>
      </c>
      <c r="H618" s="9">
        <f t="shared" si="498"/>
        <v>1</v>
      </c>
      <c r="I618" s="9">
        <f t="shared" si="498"/>
        <v>1</v>
      </c>
      <c r="J618" s="9">
        <f t="shared" si="498"/>
        <v>1</v>
      </c>
      <c r="K618" s="9">
        <f t="shared" si="498"/>
        <v>1</v>
      </c>
      <c r="L618" s="20" t="s">
        <v>46</v>
      </c>
      <c r="M618" s="130"/>
      <c r="N618" s="11"/>
      <c r="O618" s="11"/>
    </row>
    <row r="619" spans="1:16" x14ac:dyDescent="0.2">
      <c r="A619" s="68" t="s">
        <v>56</v>
      </c>
      <c r="B619" s="75">
        <f>B615/B$614</f>
        <v>0.81075525495656786</v>
      </c>
      <c r="C619" s="75">
        <f t="shared" ref="C619" si="499">C615/C$614</f>
        <v>0.78794982260516977</v>
      </c>
      <c r="D619" s="75">
        <f t="shared" ref="D619:K619" si="500">D615/D$614</f>
        <v>0.77282351475899858</v>
      </c>
      <c r="E619" s="75">
        <f t="shared" si="500"/>
        <v>0.76919614147909965</v>
      </c>
      <c r="F619" s="75">
        <f t="shared" si="500"/>
        <v>0.73970305025781202</v>
      </c>
      <c r="G619" s="75">
        <f t="shared" si="500"/>
        <v>0.70344542284734946</v>
      </c>
      <c r="H619" s="75">
        <f t="shared" si="500"/>
        <v>0.69916799635286075</v>
      </c>
      <c r="I619" s="75">
        <f t="shared" si="500"/>
        <v>0.72355932203389828</v>
      </c>
      <c r="J619" s="75">
        <f t="shared" si="500"/>
        <v>0.71871275327771156</v>
      </c>
      <c r="K619" s="75">
        <f t="shared" si="500"/>
        <v>0.7550408265289118</v>
      </c>
      <c r="L619" s="76"/>
      <c r="M619" s="129">
        <f t="shared" ref="M619:M621" si="501">IFERROR((K619-J619),"n/a")</f>
        <v>3.6328073251200244E-2</v>
      </c>
      <c r="N619" s="72">
        <f t="shared" ref="N619:N621" si="502">IFERROR((K619-G619),"n/a")</f>
        <v>5.1595403681562346E-2</v>
      </c>
      <c r="O619" s="72">
        <f t="shared" ref="O619:O621" si="503">IFERROR((K619-B619),"n/a")</f>
        <v>-5.571442842765606E-2</v>
      </c>
      <c r="P619" s="85"/>
    </row>
    <row r="620" spans="1:16" x14ac:dyDescent="0.2">
      <c r="A620" s="8" t="s">
        <v>57</v>
      </c>
      <c r="B620" s="10">
        <f>B616/B$614</f>
        <v>8.8787215701876532E-2</v>
      </c>
      <c r="C620" s="10">
        <f t="shared" ref="C620" si="504">C616/C$614</f>
        <v>0.10871768879878357</v>
      </c>
      <c r="D620" s="10">
        <f t="shared" ref="D620:K620" si="505">D616/D$614</f>
        <v>0.11819653755137625</v>
      </c>
      <c r="E620" s="10">
        <f t="shared" si="505"/>
        <v>0.11588424437299036</v>
      </c>
      <c r="F620" s="10">
        <f t="shared" si="505"/>
        <v>0.12319065664409518</v>
      </c>
      <c r="G620" s="10">
        <f t="shared" si="505"/>
        <v>0.1129365876721234</v>
      </c>
      <c r="H620" s="10">
        <f t="shared" si="505"/>
        <v>0.11425803510371553</v>
      </c>
      <c r="I620" s="10">
        <f t="shared" si="505"/>
        <v>0.11581920903954802</v>
      </c>
      <c r="J620" s="10">
        <f t="shared" si="505"/>
        <v>0.12780366236862065</v>
      </c>
      <c r="K620" s="10">
        <f t="shared" si="505"/>
        <v>0.12514580903182804</v>
      </c>
      <c r="L620" s="25"/>
      <c r="M620" s="135">
        <f t="shared" si="501"/>
        <v>-2.6578533367926094E-3</v>
      </c>
      <c r="N620" s="7">
        <f t="shared" si="502"/>
        <v>1.2209221359704633E-2</v>
      </c>
      <c r="O620" s="7">
        <f t="shared" si="503"/>
        <v>3.6358593329951505E-2</v>
      </c>
    </row>
    <row r="621" spans="1:16" x14ac:dyDescent="0.2">
      <c r="A621" s="68" t="s">
        <v>96</v>
      </c>
      <c r="B621" s="75">
        <f>B617/B$614</f>
        <v>0.10045752934155559</v>
      </c>
      <c r="C621" s="75">
        <f t="shared" ref="C621" si="506">C617/C$614</f>
        <v>0.10333248859604663</v>
      </c>
      <c r="D621" s="75">
        <f t="shared" ref="D621:K621" si="507">D617/D$614</f>
        <v>0.10897994768962511</v>
      </c>
      <c r="E621" s="75">
        <f t="shared" si="507"/>
        <v>0.11491961414790997</v>
      </c>
      <c r="F621" s="75">
        <f t="shared" si="507"/>
        <v>0.1371062930980928</v>
      </c>
      <c r="G621" s="75">
        <f t="shared" si="507"/>
        <v>0.18361798948052716</v>
      </c>
      <c r="H621" s="75">
        <f t="shared" si="507"/>
        <v>0.18657396854342376</v>
      </c>
      <c r="I621" s="75">
        <f t="shared" si="507"/>
        <v>0.16062146892655368</v>
      </c>
      <c r="J621" s="75">
        <f t="shared" si="507"/>
        <v>0.1534835843536678</v>
      </c>
      <c r="K621" s="75">
        <f t="shared" si="507"/>
        <v>0.11981336443926012</v>
      </c>
      <c r="L621" s="76"/>
      <c r="M621" s="134">
        <f t="shared" si="501"/>
        <v>-3.3670219914407676E-2</v>
      </c>
      <c r="N621" s="82">
        <f t="shared" si="502"/>
        <v>-6.3804625041267035E-2</v>
      </c>
      <c r="O621" s="82">
        <f t="shared" si="503"/>
        <v>1.9355835097704527E-2</v>
      </c>
      <c r="P621" s="85"/>
    </row>
    <row r="622" spans="1:16" x14ac:dyDescent="0.2">
      <c r="L622" s="19"/>
      <c r="M622" s="131"/>
    </row>
    <row r="623" spans="1:16" ht="10.5" x14ac:dyDescent="0.25">
      <c r="A623" s="2" t="s">
        <v>198</v>
      </c>
      <c r="L623" s="22"/>
      <c r="M623" s="133"/>
      <c r="N623" s="11"/>
      <c r="O623" s="11"/>
    </row>
    <row r="624" spans="1:16" x14ac:dyDescent="0.2">
      <c r="A624" s="8" t="s">
        <v>47</v>
      </c>
      <c r="B624" s="6">
        <v>10970</v>
      </c>
      <c r="C624" s="6">
        <v>11148</v>
      </c>
      <c r="D624" s="6">
        <v>11204</v>
      </c>
      <c r="E624" s="6">
        <v>10775</v>
      </c>
      <c r="F624" s="6">
        <v>10472</v>
      </c>
      <c r="G624" s="6">
        <v>10307</v>
      </c>
      <c r="H624" s="6">
        <v>10497</v>
      </c>
      <c r="I624" s="6">
        <v>10777</v>
      </c>
      <c r="J624" s="6">
        <v>10790</v>
      </c>
      <c r="K624" s="6">
        <v>10577</v>
      </c>
      <c r="L624" s="28">
        <f t="shared" ref="L624:L627" si="508">K624-J624</f>
        <v>-213</v>
      </c>
      <c r="M624" s="128">
        <f t="shared" ref="M624:M627" si="509">IFERROR((K624-J624)/J624,"n/a")</f>
        <v>-1.9740500463392031E-2</v>
      </c>
      <c r="N624" s="12">
        <f t="shared" ref="N624:N627" si="510">IFERROR((K624-G624)/G624,"n/a")</f>
        <v>2.6195789269428543E-2</v>
      </c>
      <c r="O624" s="12">
        <f t="shared" ref="O624:O627" si="511">IFERROR((K624-B624)/B624,"n/a")</f>
        <v>-3.5824977210574295E-2</v>
      </c>
    </row>
    <row r="625" spans="1:16" x14ac:dyDescent="0.2">
      <c r="A625" s="68" t="s">
        <v>56</v>
      </c>
      <c r="B625" s="69">
        <v>9275</v>
      </c>
      <c r="C625" s="69">
        <v>9268</v>
      </c>
      <c r="D625" s="69">
        <v>9200</v>
      </c>
      <c r="E625" s="69">
        <v>8820</v>
      </c>
      <c r="F625" s="69">
        <v>8470</v>
      </c>
      <c r="G625" s="69">
        <v>8355</v>
      </c>
      <c r="H625" s="69">
        <v>8482</v>
      </c>
      <c r="I625" s="69">
        <v>8651</v>
      </c>
      <c r="J625" s="69">
        <v>8671</v>
      </c>
      <c r="K625" s="69">
        <v>8572</v>
      </c>
      <c r="L625" s="71">
        <f t="shared" si="508"/>
        <v>-99</v>
      </c>
      <c r="M625" s="129">
        <f t="shared" si="509"/>
        <v>-1.1417368238957445E-2</v>
      </c>
      <c r="N625" s="72">
        <f t="shared" si="510"/>
        <v>2.5972471573907838E-2</v>
      </c>
      <c r="O625" s="72">
        <f t="shared" si="511"/>
        <v>-7.5795148247978436E-2</v>
      </c>
      <c r="P625" s="85"/>
    </row>
    <row r="626" spans="1:16" x14ac:dyDescent="0.2">
      <c r="A626" s="8" t="s">
        <v>57</v>
      </c>
      <c r="B626" s="6">
        <v>975</v>
      </c>
      <c r="C626" s="6">
        <v>1189</v>
      </c>
      <c r="D626" s="6">
        <v>1355</v>
      </c>
      <c r="E626" s="6">
        <v>1397</v>
      </c>
      <c r="F626" s="6">
        <v>1517</v>
      </c>
      <c r="G626" s="6">
        <v>1490</v>
      </c>
      <c r="H626" s="6">
        <v>1569</v>
      </c>
      <c r="I626" s="6">
        <v>1632</v>
      </c>
      <c r="J626" s="6">
        <v>1682</v>
      </c>
      <c r="K626" s="6">
        <v>1644</v>
      </c>
      <c r="L626" s="28">
        <f t="shared" si="508"/>
        <v>-38</v>
      </c>
      <c r="M626" s="128">
        <f t="shared" si="509"/>
        <v>-2.2592152199762187E-2</v>
      </c>
      <c r="N626" s="12">
        <f t="shared" si="510"/>
        <v>0.10335570469798658</v>
      </c>
      <c r="O626" s="12">
        <f t="shared" si="511"/>
        <v>0.68615384615384611</v>
      </c>
    </row>
    <row r="627" spans="1:16" x14ac:dyDescent="0.2">
      <c r="A627" s="68" t="s">
        <v>96</v>
      </c>
      <c r="B627" s="69">
        <v>720</v>
      </c>
      <c r="C627" s="69">
        <v>691</v>
      </c>
      <c r="D627" s="69">
        <v>649</v>
      </c>
      <c r="E627" s="69">
        <v>558</v>
      </c>
      <c r="F627" s="69">
        <v>485</v>
      </c>
      <c r="G627" s="69">
        <v>462</v>
      </c>
      <c r="H627" s="69">
        <v>446</v>
      </c>
      <c r="I627" s="69">
        <v>494</v>
      </c>
      <c r="J627" s="69">
        <v>437</v>
      </c>
      <c r="K627" s="69">
        <v>361</v>
      </c>
      <c r="L627" s="71">
        <f t="shared" si="508"/>
        <v>-76</v>
      </c>
      <c r="M627" s="129">
        <f t="shared" si="509"/>
        <v>-0.17391304347826086</v>
      </c>
      <c r="N627" s="72">
        <f t="shared" si="510"/>
        <v>-0.21861471861471862</v>
      </c>
      <c r="O627" s="72">
        <f t="shared" si="511"/>
        <v>-0.49861111111111112</v>
      </c>
      <c r="P627" s="85"/>
    </row>
    <row r="628" spans="1:16" ht="10.5" x14ac:dyDescent="0.25">
      <c r="B628" s="9">
        <f>SUM(B629:B631)</f>
        <v>1</v>
      </c>
      <c r="C628" s="9">
        <f t="shared" ref="C628" si="512">SUM(C629:C631)</f>
        <v>1</v>
      </c>
      <c r="D628" s="9">
        <f t="shared" ref="D628:K628" si="513">SUM(D629:D631)</f>
        <v>1</v>
      </c>
      <c r="E628" s="9">
        <f t="shared" si="513"/>
        <v>1</v>
      </c>
      <c r="F628" s="9">
        <f t="shared" si="513"/>
        <v>1</v>
      </c>
      <c r="G628" s="9">
        <f t="shared" si="513"/>
        <v>1</v>
      </c>
      <c r="H628" s="9">
        <f t="shared" si="513"/>
        <v>1</v>
      </c>
      <c r="I628" s="9">
        <f t="shared" si="513"/>
        <v>1</v>
      </c>
      <c r="J628" s="9">
        <f t="shared" si="513"/>
        <v>1</v>
      </c>
      <c r="K628" s="9">
        <f t="shared" si="513"/>
        <v>1</v>
      </c>
      <c r="L628" s="20" t="s">
        <v>46</v>
      </c>
      <c r="M628" s="130"/>
      <c r="N628" s="11"/>
      <c r="O628" s="11"/>
    </row>
    <row r="629" spans="1:16" x14ac:dyDescent="0.2">
      <c r="A629" s="68" t="s">
        <v>56</v>
      </c>
      <c r="B629" s="75">
        <f>B625/B$624</f>
        <v>0.84548769371011856</v>
      </c>
      <c r="C629" s="75">
        <f t="shared" ref="C629" si="514">C625/C$624</f>
        <v>0.83135988518119841</v>
      </c>
      <c r="D629" s="75">
        <f t="shared" ref="D629:K629" si="515">D625/D$624</f>
        <v>0.82113530881827923</v>
      </c>
      <c r="E629" s="75">
        <f t="shared" si="515"/>
        <v>0.81856148491879355</v>
      </c>
      <c r="F629" s="75">
        <f t="shared" si="515"/>
        <v>0.80882352941176472</v>
      </c>
      <c r="G629" s="75">
        <f t="shared" si="515"/>
        <v>0.81061414572620549</v>
      </c>
      <c r="H629" s="75">
        <f t="shared" si="515"/>
        <v>0.80804039249309323</v>
      </c>
      <c r="I629" s="75">
        <f t="shared" si="515"/>
        <v>0.80272803191982922</v>
      </c>
      <c r="J629" s="75">
        <f t="shared" si="515"/>
        <v>0.80361445783132535</v>
      </c>
      <c r="K629" s="75">
        <f t="shared" si="515"/>
        <v>0.81043774227096532</v>
      </c>
      <c r="L629" s="76"/>
      <c r="M629" s="129">
        <f t="shared" ref="M629:M631" si="516">IFERROR((K629-J629),"n/a")</f>
        <v>6.8232844396399761E-3</v>
      </c>
      <c r="N629" s="72">
        <f t="shared" ref="N629:N631" si="517">IFERROR((K629-G629),"n/a")</f>
        <v>-1.7640345524017054E-4</v>
      </c>
      <c r="O629" s="72">
        <f t="shared" ref="O629:O631" si="518">IFERROR((K629-B629),"n/a")</f>
        <v>-3.5049951439153237E-2</v>
      </c>
      <c r="P629" s="85"/>
    </row>
    <row r="630" spans="1:16" x14ac:dyDescent="0.2">
      <c r="A630" s="8" t="s">
        <v>57</v>
      </c>
      <c r="B630" s="10">
        <f t="shared" ref="B630:C631" si="519">B626/B$624</f>
        <v>8.8878760255241565E-2</v>
      </c>
      <c r="C630" s="10">
        <f t="shared" si="519"/>
        <v>0.10665590240401866</v>
      </c>
      <c r="D630" s="10">
        <f t="shared" ref="D630:K630" si="520">D626/D$624</f>
        <v>0.12093895037486611</v>
      </c>
      <c r="E630" s="10">
        <f t="shared" si="520"/>
        <v>0.12965197215777263</v>
      </c>
      <c r="F630" s="10">
        <f t="shared" si="520"/>
        <v>0.14486249045072574</v>
      </c>
      <c r="G630" s="10">
        <f t="shared" si="520"/>
        <v>0.1445619481905501</v>
      </c>
      <c r="H630" s="10">
        <f t="shared" si="520"/>
        <v>0.14947127750785938</v>
      </c>
      <c r="I630" s="10">
        <f t="shared" si="520"/>
        <v>0.15143360861093069</v>
      </c>
      <c r="J630" s="10">
        <f t="shared" si="520"/>
        <v>0.15588507877664504</v>
      </c>
      <c r="K630" s="10">
        <f t="shared" si="520"/>
        <v>0.15543159686111374</v>
      </c>
      <c r="L630" s="25"/>
      <c r="M630" s="135">
        <f t="shared" si="516"/>
        <v>-4.5348191553129524E-4</v>
      </c>
      <c r="N630" s="7">
        <f t="shared" si="517"/>
        <v>1.0869648670563642E-2</v>
      </c>
      <c r="O630" s="7">
        <f t="shared" si="518"/>
        <v>6.6552836605872176E-2</v>
      </c>
    </row>
    <row r="631" spans="1:16" x14ac:dyDescent="0.2">
      <c r="A631" s="68" t="s">
        <v>96</v>
      </c>
      <c r="B631" s="75">
        <f t="shared" si="519"/>
        <v>6.5633546034639931E-2</v>
      </c>
      <c r="C631" s="75">
        <f t="shared" si="519"/>
        <v>6.198421241478292E-2</v>
      </c>
      <c r="D631" s="75">
        <f t="shared" ref="D631:K631" si="521">D627/D$624</f>
        <v>5.7925740806854698E-2</v>
      </c>
      <c r="E631" s="75">
        <f t="shared" si="521"/>
        <v>5.1786542923433876E-2</v>
      </c>
      <c r="F631" s="75">
        <f t="shared" si="521"/>
        <v>4.631398013750955E-2</v>
      </c>
      <c r="G631" s="75">
        <f t="shared" si="521"/>
        <v>4.4823906083244394E-2</v>
      </c>
      <c r="H631" s="75">
        <f t="shared" si="521"/>
        <v>4.248832999904735E-2</v>
      </c>
      <c r="I631" s="75">
        <f t="shared" si="521"/>
        <v>4.5838359469240045E-2</v>
      </c>
      <c r="J631" s="75">
        <f t="shared" si="521"/>
        <v>4.0500463392029659E-2</v>
      </c>
      <c r="K631" s="75">
        <f t="shared" si="521"/>
        <v>3.4130660867920957E-2</v>
      </c>
      <c r="L631" s="76"/>
      <c r="M631" s="134">
        <f t="shared" si="516"/>
        <v>-6.3698025241087017E-3</v>
      </c>
      <c r="N631" s="82">
        <f t="shared" si="517"/>
        <v>-1.0693245215323437E-2</v>
      </c>
      <c r="O631" s="82">
        <f t="shared" si="518"/>
        <v>-3.1502885166718973E-2</v>
      </c>
      <c r="P631" s="85"/>
    </row>
    <row r="632" spans="1:16" x14ac:dyDescent="0.2">
      <c r="L632" s="19"/>
      <c r="M632" s="131"/>
    </row>
    <row r="633" spans="1:16" ht="10.5" x14ac:dyDescent="0.25">
      <c r="A633" s="2" t="s">
        <v>55</v>
      </c>
      <c r="L633" s="22"/>
      <c r="M633" s="133"/>
      <c r="N633" s="11"/>
      <c r="O633" s="11"/>
    </row>
    <row r="634" spans="1:16" x14ac:dyDescent="0.2">
      <c r="A634" s="8" t="s">
        <v>47</v>
      </c>
      <c r="B634" s="6">
        <v>2677</v>
      </c>
      <c r="C634" s="6">
        <v>2772</v>
      </c>
      <c r="D634" s="6">
        <v>2835</v>
      </c>
      <c r="E634" s="6">
        <v>3139</v>
      </c>
      <c r="F634" s="6">
        <v>3369</v>
      </c>
      <c r="G634" s="6">
        <v>4221</v>
      </c>
      <c r="H634" s="6">
        <v>3934</v>
      </c>
      <c r="I634" s="6">
        <v>3415</v>
      </c>
      <c r="J634" s="6">
        <v>3548</v>
      </c>
      <c r="K634" s="6">
        <v>2971</v>
      </c>
      <c r="L634" s="28">
        <f t="shared" ref="L634:L637" si="522">K634-J634</f>
        <v>-577</v>
      </c>
      <c r="M634" s="128">
        <f t="shared" ref="M634:M637" si="523">IFERROR((K634-J634)/J634,"n/a")</f>
        <v>-0.16262683201803832</v>
      </c>
      <c r="N634" s="12">
        <f t="shared" ref="N634:N637" si="524">IFERROR((K634-G634)/G634,"n/a")</f>
        <v>-0.29613835583984838</v>
      </c>
      <c r="O634" s="12">
        <f t="shared" ref="O634:O637" si="525">IFERROR((K634-B634)/B634,"n/a")</f>
        <v>0.10982443033246171</v>
      </c>
    </row>
    <row r="635" spans="1:16" x14ac:dyDescent="0.2">
      <c r="A635" s="68" t="s">
        <v>56</v>
      </c>
      <c r="B635" s="69">
        <v>1878</v>
      </c>
      <c r="C635" s="69">
        <v>1891</v>
      </c>
      <c r="D635" s="69">
        <v>1950</v>
      </c>
      <c r="E635" s="69">
        <v>2321</v>
      </c>
      <c r="F635" s="69">
        <v>2162</v>
      </c>
      <c r="G635" s="69">
        <v>2108</v>
      </c>
      <c r="H635" s="69">
        <v>2095</v>
      </c>
      <c r="I635" s="69">
        <v>2172</v>
      </c>
      <c r="J635" s="69">
        <v>2392</v>
      </c>
      <c r="K635" s="69">
        <v>2167</v>
      </c>
      <c r="L635" s="71">
        <f t="shared" si="522"/>
        <v>-225</v>
      </c>
      <c r="M635" s="129">
        <f t="shared" si="523"/>
        <v>-9.4063545150501679E-2</v>
      </c>
      <c r="N635" s="72">
        <f t="shared" si="524"/>
        <v>2.7988614800759013E-2</v>
      </c>
      <c r="O635" s="72">
        <f t="shared" si="525"/>
        <v>0.15388711395101171</v>
      </c>
      <c r="P635" s="85"/>
    </row>
    <row r="636" spans="1:16" x14ac:dyDescent="0.2">
      <c r="A636" s="8" t="s">
        <v>57</v>
      </c>
      <c r="B636" s="6">
        <v>274</v>
      </c>
      <c r="C636" s="6">
        <v>414</v>
      </c>
      <c r="D636" s="6">
        <v>419</v>
      </c>
      <c r="E636" s="6">
        <v>375</v>
      </c>
      <c r="F636" s="6">
        <v>389</v>
      </c>
      <c r="G636" s="6">
        <v>394</v>
      </c>
      <c r="H636" s="6">
        <v>399</v>
      </c>
      <c r="I636" s="6">
        <v>383</v>
      </c>
      <c r="J636" s="6">
        <v>469</v>
      </c>
      <c r="K636" s="6">
        <v>358</v>
      </c>
      <c r="L636" s="28">
        <f t="shared" si="522"/>
        <v>-111</v>
      </c>
      <c r="M636" s="128">
        <f t="shared" si="523"/>
        <v>-0.23667377398720682</v>
      </c>
      <c r="N636" s="12">
        <f t="shared" si="524"/>
        <v>-9.1370558375634514E-2</v>
      </c>
      <c r="O636" s="12">
        <f t="shared" si="525"/>
        <v>0.30656934306569344</v>
      </c>
    </row>
    <row r="637" spans="1:16" x14ac:dyDescent="0.2">
      <c r="A637" s="68" t="s">
        <v>96</v>
      </c>
      <c r="B637" s="69">
        <v>525</v>
      </c>
      <c r="C637" s="69">
        <v>467</v>
      </c>
      <c r="D637" s="69">
        <v>466</v>
      </c>
      <c r="E637" s="69">
        <v>443</v>
      </c>
      <c r="F637" s="69">
        <v>818</v>
      </c>
      <c r="G637" s="69">
        <v>1719</v>
      </c>
      <c r="H637" s="69">
        <v>1440</v>
      </c>
      <c r="I637" s="69">
        <v>860</v>
      </c>
      <c r="J637" s="69">
        <v>687</v>
      </c>
      <c r="K637" s="69">
        <v>446</v>
      </c>
      <c r="L637" s="71">
        <f t="shared" si="522"/>
        <v>-241</v>
      </c>
      <c r="M637" s="129">
        <f t="shared" si="523"/>
        <v>-0.3508005822416303</v>
      </c>
      <c r="N637" s="72">
        <f t="shared" si="524"/>
        <v>-0.74054682955206519</v>
      </c>
      <c r="O637" s="72">
        <f t="shared" si="525"/>
        <v>-0.15047619047619049</v>
      </c>
      <c r="P637" s="85"/>
    </row>
    <row r="638" spans="1:16" ht="10.5" x14ac:dyDescent="0.25">
      <c r="B638" s="9">
        <f>SUM(B639:B641)</f>
        <v>1</v>
      </c>
      <c r="C638" s="9">
        <f t="shared" ref="C638" si="526">SUM(C639:C641)</f>
        <v>1</v>
      </c>
      <c r="D638" s="9">
        <f t="shared" ref="D638:K638" si="527">SUM(D639:D641)</f>
        <v>1</v>
      </c>
      <c r="E638" s="9">
        <f t="shared" si="527"/>
        <v>1</v>
      </c>
      <c r="F638" s="9">
        <f t="shared" si="527"/>
        <v>1</v>
      </c>
      <c r="G638" s="9">
        <f t="shared" si="527"/>
        <v>1</v>
      </c>
      <c r="H638" s="9">
        <f t="shared" si="527"/>
        <v>0.99999999999999989</v>
      </c>
      <c r="I638" s="9">
        <f t="shared" si="527"/>
        <v>1</v>
      </c>
      <c r="J638" s="9">
        <f t="shared" si="527"/>
        <v>1</v>
      </c>
      <c r="K638" s="9">
        <f t="shared" si="527"/>
        <v>1</v>
      </c>
      <c r="L638" s="20" t="s">
        <v>46</v>
      </c>
      <c r="M638" s="130"/>
      <c r="N638" s="11"/>
      <c r="O638" s="11"/>
    </row>
    <row r="639" spans="1:16" x14ac:dyDescent="0.2">
      <c r="A639" s="68" t="s">
        <v>56</v>
      </c>
      <c r="B639" s="75">
        <f>B635/B$634</f>
        <v>0.70153156518490845</v>
      </c>
      <c r="C639" s="75">
        <f t="shared" ref="C639" si="528">C635/C$634</f>
        <v>0.68217893217893222</v>
      </c>
      <c r="D639" s="75">
        <f t="shared" ref="D639:K639" si="529">D635/D$634</f>
        <v>0.68783068783068779</v>
      </c>
      <c r="E639" s="75">
        <f t="shared" si="529"/>
        <v>0.73940745460337687</v>
      </c>
      <c r="F639" s="75">
        <f t="shared" si="529"/>
        <v>0.64173345206292665</v>
      </c>
      <c r="G639" s="75">
        <f t="shared" si="529"/>
        <v>0.49940772328832028</v>
      </c>
      <c r="H639" s="75">
        <f t="shared" si="529"/>
        <v>0.53253685815963392</v>
      </c>
      <c r="I639" s="75">
        <f t="shared" si="529"/>
        <v>0.6360175695461201</v>
      </c>
      <c r="J639" s="75">
        <f t="shared" si="529"/>
        <v>0.67418263810597523</v>
      </c>
      <c r="K639" s="75">
        <f t="shared" si="529"/>
        <v>0.72938404577583305</v>
      </c>
      <c r="L639" s="76"/>
      <c r="M639" s="129">
        <f t="shared" ref="M639:M641" si="530">IFERROR((K639-J639),"n/a")</f>
        <v>5.5201407669857816E-2</v>
      </c>
      <c r="N639" s="72">
        <f t="shared" ref="N639:N641" si="531">IFERROR((K639-G639),"n/a")</f>
        <v>0.22997632248751276</v>
      </c>
      <c r="O639" s="72">
        <f t="shared" ref="O639:O641" si="532">IFERROR((K639-B639),"n/a")</f>
        <v>2.78524805909246E-2</v>
      </c>
      <c r="P639" s="85"/>
    </row>
    <row r="640" spans="1:16" x14ac:dyDescent="0.2">
      <c r="A640" s="8" t="s">
        <v>57</v>
      </c>
      <c r="B640" s="10">
        <f t="shared" ref="B640:C641" si="533">B636/B$634</f>
        <v>0.10235338064998133</v>
      </c>
      <c r="C640" s="10">
        <f t="shared" si="533"/>
        <v>0.14935064935064934</v>
      </c>
      <c r="D640" s="10">
        <f t="shared" ref="D640:K640" si="534">D636/D$634</f>
        <v>0.14779541446208114</v>
      </c>
      <c r="E640" s="10">
        <f t="shared" si="534"/>
        <v>0.11946479770627588</v>
      </c>
      <c r="F640" s="10">
        <f t="shared" si="534"/>
        <v>0.11546452953398635</v>
      </c>
      <c r="G640" s="10">
        <f t="shared" si="534"/>
        <v>9.3342809760720208E-2</v>
      </c>
      <c r="H640" s="10">
        <f t="shared" si="534"/>
        <v>0.10142348754448399</v>
      </c>
      <c r="I640" s="10">
        <f t="shared" si="534"/>
        <v>0.11215226939970717</v>
      </c>
      <c r="J640" s="10">
        <f t="shared" si="534"/>
        <v>0.13218714768883877</v>
      </c>
      <c r="K640" s="10">
        <f t="shared" si="534"/>
        <v>0.12049814877145743</v>
      </c>
      <c r="L640" s="25"/>
      <c r="M640" s="135">
        <f t="shared" si="530"/>
        <v>-1.1688998917381344E-2</v>
      </c>
      <c r="N640" s="7">
        <f t="shared" si="531"/>
        <v>2.7155339010737217E-2</v>
      </c>
      <c r="O640" s="7">
        <f t="shared" si="532"/>
        <v>1.8144768121476099E-2</v>
      </c>
    </row>
    <row r="641" spans="1:16" x14ac:dyDescent="0.2">
      <c r="A641" s="68" t="s">
        <v>96</v>
      </c>
      <c r="B641" s="75">
        <f t="shared" si="533"/>
        <v>0.19611505416511019</v>
      </c>
      <c r="C641" s="75">
        <f t="shared" si="533"/>
        <v>0.16847041847041846</v>
      </c>
      <c r="D641" s="75">
        <f t="shared" ref="D641:K641" si="535">D637/D$634</f>
        <v>0.16437389770723104</v>
      </c>
      <c r="E641" s="75">
        <f t="shared" si="535"/>
        <v>0.14112774769034725</v>
      </c>
      <c r="F641" s="75">
        <f t="shared" si="535"/>
        <v>0.24280201840308696</v>
      </c>
      <c r="G641" s="75">
        <f t="shared" si="535"/>
        <v>0.40724946695095948</v>
      </c>
      <c r="H641" s="75">
        <f t="shared" si="535"/>
        <v>0.36603965429588203</v>
      </c>
      <c r="I641" s="75">
        <f t="shared" si="535"/>
        <v>0.25183016105417277</v>
      </c>
      <c r="J641" s="75">
        <f t="shared" si="535"/>
        <v>0.19363021420518603</v>
      </c>
      <c r="K641" s="75">
        <f t="shared" si="535"/>
        <v>0.15011780545270953</v>
      </c>
      <c r="L641" s="76"/>
      <c r="M641" s="134">
        <f t="shared" si="530"/>
        <v>-4.35124087524765E-2</v>
      </c>
      <c r="N641" s="82">
        <f t="shared" si="531"/>
        <v>-0.25713166149824995</v>
      </c>
      <c r="O641" s="82">
        <f t="shared" si="532"/>
        <v>-4.5997248712400657E-2</v>
      </c>
      <c r="P641" s="85"/>
    </row>
    <row r="642" spans="1:16" x14ac:dyDescent="0.2">
      <c r="A642" s="8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7"/>
      <c r="N642" s="7"/>
      <c r="O642" s="7"/>
    </row>
    <row r="643" spans="1:16" ht="18" x14ac:dyDescent="0.4">
      <c r="A643" s="1" t="s">
        <v>246</v>
      </c>
    </row>
    <row r="645" spans="1:16" ht="10.5" x14ac:dyDescent="0.25">
      <c r="A645" s="2"/>
      <c r="B645" s="114" t="str">
        <f>B$2</f>
        <v>Year of Fall Census</v>
      </c>
      <c r="C645" s="3"/>
      <c r="D645" s="3"/>
      <c r="E645" s="3"/>
      <c r="F645" s="3"/>
      <c r="G645" s="3"/>
      <c r="H645" s="3"/>
      <c r="I645" s="3"/>
      <c r="J645" s="3"/>
      <c r="K645" s="3"/>
      <c r="L645" s="22" t="str">
        <f>L$2</f>
        <v>diff</v>
      </c>
      <c r="M645" s="117" t="str">
        <f>M$2</f>
        <v>% chg</v>
      </c>
      <c r="N645" s="123" t="str">
        <f>N$2</f>
        <v>pct chg 5/10 year</v>
      </c>
      <c r="O645" s="115"/>
      <c r="P645" s="116" t="str">
        <f>P$2</f>
        <v>10yr</v>
      </c>
    </row>
    <row r="646" spans="1:16" ht="10.5" x14ac:dyDescent="0.25">
      <c r="A646" s="4" t="s">
        <v>0</v>
      </c>
      <c r="B646" s="113">
        <f>B$3</f>
        <v>2017</v>
      </c>
      <c r="C646" s="113">
        <f t="shared" ref="C646:K646" si="536">C$3</f>
        <v>2018</v>
      </c>
      <c r="D646" s="113">
        <f t="shared" si="536"/>
        <v>2019</v>
      </c>
      <c r="E646" s="113" t="str">
        <f t="shared" si="536"/>
        <v>2020^</v>
      </c>
      <c r="F646" s="113">
        <f t="shared" si="536"/>
        <v>2021</v>
      </c>
      <c r="G646" s="113">
        <f t="shared" si="536"/>
        <v>2022</v>
      </c>
      <c r="H646" s="113">
        <f t="shared" si="536"/>
        <v>2023</v>
      </c>
      <c r="I646" s="113">
        <f t="shared" si="536"/>
        <v>2024</v>
      </c>
      <c r="J646" s="113">
        <f t="shared" si="536"/>
        <v>2025</v>
      </c>
      <c r="K646" s="113">
        <f t="shared" si="536"/>
        <v>2026</v>
      </c>
      <c r="L646" s="23" t="str">
        <f>L$3</f>
        <v>2025 to 2026</v>
      </c>
      <c r="M646" s="125"/>
      <c r="N646" s="24" t="str">
        <f>N$3</f>
        <v>2022-26</v>
      </c>
      <c r="O646" s="24" t="str">
        <f>O$3</f>
        <v>2017-26</v>
      </c>
      <c r="P646" s="113" t="str">
        <f>P$3</f>
        <v>trend</v>
      </c>
    </row>
    <row r="647" spans="1:16" x14ac:dyDescent="0.2">
      <c r="A647" s="8" t="s">
        <v>43</v>
      </c>
      <c r="B647" s="6">
        <v>797</v>
      </c>
      <c r="C647" s="6">
        <v>1029</v>
      </c>
      <c r="D647" s="6">
        <v>1190</v>
      </c>
      <c r="E647" s="6">
        <v>1228</v>
      </c>
      <c r="F647" s="6">
        <v>1402</v>
      </c>
      <c r="G647" s="6">
        <v>1413</v>
      </c>
      <c r="H647" s="6">
        <v>1483</v>
      </c>
      <c r="I647" s="6">
        <v>1565</v>
      </c>
      <c r="J647" s="6">
        <v>1805</v>
      </c>
      <c r="K647" s="6">
        <v>1843</v>
      </c>
      <c r="L647" s="28">
        <f t="shared" ref="L647:L650" si="537">K647-J647</f>
        <v>38</v>
      </c>
      <c r="M647" s="128">
        <f t="shared" ref="M647:M650" si="538">IFERROR((K647-J647)/J647,"n/a")</f>
        <v>2.1052631578947368E-2</v>
      </c>
      <c r="N647" s="12">
        <f t="shared" ref="N647:N650" si="539">IFERROR((K647-G647)/G647,"n/a")</f>
        <v>0.3043170559094126</v>
      </c>
      <c r="O647" s="12">
        <f t="shared" ref="O647:O650" si="540">IFERROR((K647-B647)/B647,"n/a")</f>
        <v>1.3124215809284818</v>
      </c>
    </row>
    <row r="648" spans="1:16" x14ac:dyDescent="0.2">
      <c r="A648" s="68" t="s">
        <v>107</v>
      </c>
      <c r="B648" s="69">
        <v>618</v>
      </c>
      <c r="C648" s="69">
        <v>806</v>
      </c>
      <c r="D648" s="69">
        <v>940</v>
      </c>
      <c r="E648" s="69">
        <v>1030</v>
      </c>
      <c r="F648" s="69">
        <v>1146</v>
      </c>
      <c r="G648" s="69">
        <v>1200</v>
      </c>
      <c r="H648" s="69">
        <v>1252</v>
      </c>
      <c r="I648" s="69">
        <v>1338</v>
      </c>
      <c r="J648" s="69">
        <v>1361</v>
      </c>
      <c r="K648" s="69">
        <v>1359</v>
      </c>
      <c r="L648" s="71">
        <f t="shared" si="537"/>
        <v>-2</v>
      </c>
      <c r="M648" s="129">
        <f t="shared" si="538"/>
        <v>-1.4695077149155032E-3</v>
      </c>
      <c r="N648" s="72">
        <f t="shared" si="539"/>
        <v>0.13250000000000001</v>
      </c>
      <c r="O648" s="72">
        <f t="shared" si="540"/>
        <v>1.1990291262135921</v>
      </c>
      <c r="P648" s="85"/>
    </row>
    <row r="649" spans="1:16" x14ac:dyDescent="0.2">
      <c r="A649" s="8" t="s">
        <v>108</v>
      </c>
      <c r="B649" s="6">
        <v>135</v>
      </c>
      <c r="C649" s="6">
        <v>152</v>
      </c>
      <c r="D649" s="6">
        <v>165</v>
      </c>
      <c r="E649" s="6">
        <v>183</v>
      </c>
      <c r="F649" s="6">
        <v>192</v>
      </c>
      <c r="G649" s="6">
        <v>196</v>
      </c>
      <c r="H649" s="6">
        <v>210</v>
      </c>
      <c r="I649" s="6">
        <v>207</v>
      </c>
      <c r="J649" s="6">
        <v>258</v>
      </c>
      <c r="K649" s="6">
        <v>232</v>
      </c>
      <c r="L649" s="28">
        <f t="shared" si="537"/>
        <v>-26</v>
      </c>
      <c r="M649" s="128">
        <f t="shared" si="538"/>
        <v>-0.10077519379844961</v>
      </c>
      <c r="N649" s="12">
        <f t="shared" si="539"/>
        <v>0.18367346938775511</v>
      </c>
      <c r="O649" s="12">
        <f t="shared" si="540"/>
        <v>0.71851851851851856</v>
      </c>
    </row>
    <row r="650" spans="1:16" x14ac:dyDescent="0.2">
      <c r="A650" s="68" t="s">
        <v>221</v>
      </c>
      <c r="B650" s="69">
        <v>44</v>
      </c>
      <c r="C650" s="69">
        <v>71</v>
      </c>
      <c r="D650" s="69">
        <v>85</v>
      </c>
      <c r="E650" s="69">
        <v>15</v>
      </c>
      <c r="F650" s="69">
        <v>64</v>
      </c>
      <c r="G650" s="69">
        <v>17</v>
      </c>
      <c r="H650" s="69">
        <v>21</v>
      </c>
      <c r="I650" s="69">
        <v>20</v>
      </c>
      <c r="J650" s="69">
        <v>186</v>
      </c>
      <c r="K650" s="69">
        <v>252</v>
      </c>
      <c r="L650" s="71">
        <f t="shared" si="537"/>
        <v>66</v>
      </c>
      <c r="M650" s="129">
        <f t="shared" si="538"/>
        <v>0.35483870967741937</v>
      </c>
      <c r="N650" s="72">
        <f t="shared" si="539"/>
        <v>13.823529411764707</v>
      </c>
      <c r="O650" s="72">
        <f t="shared" si="540"/>
        <v>4.7272727272727275</v>
      </c>
      <c r="P650" s="85"/>
    </row>
    <row r="651" spans="1:16" x14ac:dyDescent="0.2">
      <c r="A651" s="15" t="s">
        <v>207</v>
      </c>
    </row>
    <row r="653" spans="1:16" ht="18" x14ac:dyDescent="0.4">
      <c r="A653" s="1" t="s">
        <v>222</v>
      </c>
    </row>
    <row r="655" spans="1:16" ht="10.5" x14ac:dyDescent="0.25">
      <c r="A655" s="2"/>
      <c r="B655" s="114" t="str">
        <f>B$2</f>
        <v>Year of Fall Census</v>
      </c>
      <c r="C655" s="3"/>
      <c r="D655" s="3"/>
      <c r="E655" s="3"/>
      <c r="F655" s="3"/>
      <c r="G655" s="3"/>
      <c r="H655" s="3"/>
      <c r="I655" s="3"/>
      <c r="J655" s="3"/>
      <c r="K655" s="3"/>
      <c r="L655" s="22" t="str">
        <f>L$2</f>
        <v>diff</v>
      </c>
      <c r="M655" s="117" t="str">
        <f>M$2</f>
        <v>% chg</v>
      </c>
      <c r="N655" s="123" t="str">
        <f>N$2</f>
        <v>pct chg 5/10 year</v>
      </c>
      <c r="O655" s="115"/>
      <c r="P655" s="116" t="str">
        <f>P$2</f>
        <v>10yr</v>
      </c>
    </row>
    <row r="656" spans="1:16" ht="10.5" x14ac:dyDescent="0.25">
      <c r="A656" s="4" t="s">
        <v>0</v>
      </c>
      <c r="B656" s="113">
        <f>B$3</f>
        <v>2017</v>
      </c>
      <c r="C656" s="113">
        <f t="shared" ref="C656:K656" si="541">C$3</f>
        <v>2018</v>
      </c>
      <c r="D656" s="113">
        <f t="shared" si="541"/>
        <v>2019</v>
      </c>
      <c r="E656" s="113" t="str">
        <f t="shared" si="541"/>
        <v>2020^</v>
      </c>
      <c r="F656" s="113">
        <f t="shared" si="541"/>
        <v>2021</v>
      </c>
      <c r="G656" s="113">
        <f t="shared" si="541"/>
        <v>2022</v>
      </c>
      <c r="H656" s="113">
        <f t="shared" si="541"/>
        <v>2023</v>
      </c>
      <c r="I656" s="113">
        <f t="shared" si="541"/>
        <v>2024</v>
      </c>
      <c r="J656" s="113">
        <f t="shared" si="541"/>
        <v>2025</v>
      </c>
      <c r="K656" s="113">
        <f t="shared" si="541"/>
        <v>2026</v>
      </c>
      <c r="L656" s="23" t="str">
        <f>L$3</f>
        <v>2025 to 2026</v>
      </c>
      <c r="M656" s="125"/>
      <c r="N656" s="24" t="str">
        <f>N$3</f>
        <v>2022-26</v>
      </c>
      <c r="O656" s="24" t="str">
        <f>O$3</f>
        <v>2017-26</v>
      </c>
      <c r="P656" s="113" t="str">
        <f>P$3</f>
        <v>trend</v>
      </c>
    </row>
    <row r="657" spans="1:16" ht="10.5" x14ac:dyDescent="0.25">
      <c r="A657" s="119" t="s">
        <v>58</v>
      </c>
      <c r="B657" s="119">
        <v>13077</v>
      </c>
      <c r="C657" s="119">
        <v>13707</v>
      </c>
      <c r="D657" s="119">
        <v>13854</v>
      </c>
      <c r="E657" s="119">
        <v>13367</v>
      </c>
      <c r="F657" s="119">
        <v>13502</v>
      </c>
      <c r="G657" s="119">
        <v>13479</v>
      </c>
      <c r="H657" s="119">
        <v>13921</v>
      </c>
      <c r="I657" s="119">
        <v>14535</v>
      </c>
      <c r="J657" s="119">
        <v>15273</v>
      </c>
      <c r="K657" s="119">
        <v>15511</v>
      </c>
      <c r="L657" s="120">
        <f t="shared" ref="L657:L669" si="542">K657-J657</f>
        <v>238</v>
      </c>
      <c r="M657" s="126">
        <f t="shared" ref="M657:M669" si="543">IFERROR((K657-J657)/J657,"n/a")</f>
        <v>1.5583055064492896E-2</v>
      </c>
      <c r="N657" s="121">
        <f t="shared" ref="N657:N669" si="544">IFERROR((K657-G657)/G657,"n/a")</f>
        <v>0.15075302322130721</v>
      </c>
      <c r="O657" s="121">
        <f t="shared" ref="O657:O669" si="545">IFERROR((K657-B657)/B657,"n/a")</f>
        <v>0.18612831689225356</v>
      </c>
    </row>
    <row r="658" spans="1:16" x14ac:dyDescent="0.2">
      <c r="A658" s="68" t="s">
        <v>156</v>
      </c>
      <c r="B658" s="74">
        <v>8035</v>
      </c>
      <c r="C658" s="74">
        <v>8065</v>
      </c>
      <c r="D658" s="74">
        <v>7960</v>
      </c>
      <c r="E658" s="74">
        <v>7409</v>
      </c>
      <c r="F658" s="74">
        <v>7381</v>
      </c>
      <c r="G658" s="74">
        <v>7388</v>
      </c>
      <c r="H658" s="74">
        <v>7706</v>
      </c>
      <c r="I658" s="74">
        <v>8196</v>
      </c>
      <c r="J658" s="74">
        <v>8460</v>
      </c>
      <c r="K658" s="74">
        <v>8871</v>
      </c>
      <c r="L658" s="93">
        <f t="shared" si="542"/>
        <v>411</v>
      </c>
      <c r="M658" s="129">
        <f t="shared" si="543"/>
        <v>4.8581560283687944E-2</v>
      </c>
      <c r="N658" s="104">
        <f t="shared" si="544"/>
        <v>0.2007309149972929</v>
      </c>
      <c r="O658" s="104">
        <f t="shared" si="545"/>
        <v>0.10404480398257623</v>
      </c>
      <c r="P658" s="85"/>
    </row>
    <row r="659" spans="1:16" x14ac:dyDescent="0.2">
      <c r="A659" s="8" t="s">
        <v>147</v>
      </c>
      <c r="B659" s="34">
        <v>1797</v>
      </c>
      <c r="C659" s="34">
        <v>1850</v>
      </c>
      <c r="D659" s="34">
        <v>1750</v>
      </c>
      <c r="E659" s="34">
        <v>1713</v>
      </c>
      <c r="F659" s="34">
        <v>1653</v>
      </c>
      <c r="G659" s="34">
        <v>1611</v>
      </c>
      <c r="H659" s="34">
        <v>1666</v>
      </c>
      <c r="I659" s="34">
        <v>1682</v>
      </c>
      <c r="J659" s="34">
        <v>1711</v>
      </c>
      <c r="K659" s="34">
        <v>1726</v>
      </c>
      <c r="L659" s="35">
        <f t="shared" si="542"/>
        <v>15</v>
      </c>
      <c r="M659" s="128">
        <f t="shared" si="543"/>
        <v>8.7668030391583867E-3</v>
      </c>
      <c r="N659" s="36">
        <f t="shared" si="544"/>
        <v>7.1384233395406574E-2</v>
      </c>
      <c r="O659" s="36">
        <f t="shared" si="545"/>
        <v>-3.9510294936004449E-2</v>
      </c>
    </row>
    <row r="660" spans="1:16" x14ac:dyDescent="0.2">
      <c r="A660" s="68" t="s">
        <v>127</v>
      </c>
      <c r="B660" s="74">
        <v>381</v>
      </c>
      <c r="C660" s="74">
        <v>455</v>
      </c>
      <c r="D660" s="74">
        <v>513</v>
      </c>
      <c r="E660" s="74">
        <v>525</v>
      </c>
      <c r="F660" s="74">
        <v>524</v>
      </c>
      <c r="G660" s="74">
        <v>554</v>
      </c>
      <c r="H660" s="74">
        <v>569</v>
      </c>
      <c r="I660" s="74">
        <v>566</v>
      </c>
      <c r="J660" s="74">
        <v>591</v>
      </c>
      <c r="K660" s="74">
        <v>553</v>
      </c>
      <c r="L660" s="93">
        <f t="shared" si="542"/>
        <v>-38</v>
      </c>
      <c r="M660" s="129">
        <f t="shared" si="543"/>
        <v>-6.4297800338409469E-2</v>
      </c>
      <c r="N660" s="104">
        <f t="shared" si="544"/>
        <v>-1.8050541516245488E-3</v>
      </c>
      <c r="O660" s="104">
        <f t="shared" si="545"/>
        <v>0.45144356955380577</v>
      </c>
      <c r="P660" s="85"/>
    </row>
    <row r="661" spans="1:16" x14ac:dyDescent="0.2">
      <c r="A661" s="8" t="s">
        <v>128</v>
      </c>
      <c r="B661" s="34">
        <v>1001</v>
      </c>
      <c r="C661" s="34">
        <v>1087</v>
      </c>
      <c r="D661" s="34">
        <v>1182</v>
      </c>
      <c r="E661" s="34">
        <v>1301</v>
      </c>
      <c r="F661" s="34">
        <v>1351</v>
      </c>
      <c r="G661" s="34">
        <v>1310</v>
      </c>
      <c r="H661" s="34">
        <v>1282</v>
      </c>
      <c r="I661" s="34">
        <v>1315</v>
      </c>
      <c r="J661" s="34">
        <v>1403</v>
      </c>
      <c r="K661" s="34">
        <v>1358</v>
      </c>
      <c r="L661" s="35">
        <f t="shared" si="542"/>
        <v>-45</v>
      </c>
      <c r="M661" s="128">
        <f t="shared" si="543"/>
        <v>-3.2074126870990732E-2</v>
      </c>
      <c r="N661" s="36">
        <f t="shared" si="544"/>
        <v>3.6641221374045803E-2</v>
      </c>
      <c r="O661" s="36">
        <f t="shared" si="545"/>
        <v>0.35664335664335667</v>
      </c>
    </row>
    <row r="662" spans="1:16" x14ac:dyDescent="0.2">
      <c r="A662" s="68" t="s">
        <v>129</v>
      </c>
      <c r="B662" s="74">
        <v>86</v>
      </c>
      <c r="C662" s="74">
        <v>97</v>
      </c>
      <c r="D662" s="74">
        <v>127</v>
      </c>
      <c r="E662" s="74">
        <v>128</v>
      </c>
      <c r="F662" s="74">
        <v>129</v>
      </c>
      <c r="G662" s="74">
        <v>134</v>
      </c>
      <c r="H662" s="74">
        <v>128</v>
      </c>
      <c r="I662" s="74">
        <v>131</v>
      </c>
      <c r="J662" s="74">
        <v>125</v>
      </c>
      <c r="K662" s="74">
        <v>115</v>
      </c>
      <c r="L662" s="93">
        <f t="shared" si="542"/>
        <v>-10</v>
      </c>
      <c r="M662" s="129">
        <f t="shared" si="543"/>
        <v>-0.08</v>
      </c>
      <c r="N662" s="104">
        <f t="shared" si="544"/>
        <v>-0.1417910447761194</v>
      </c>
      <c r="O662" s="104">
        <f t="shared" si="545"/>
        <v>0.33720930232558138</v>
      </c>
      <c r="P662" s="85"/>
    </row>
    <row r="663" spans="1:16" x14ac:dyDescent="0.2">
      <c r="A663" s="8" t="s">
        <v>130</v>
      </c>
      <c r="B663" s="34">
        <v>519</v>
      </c>
      <c r="C663" s="34">
        <v>552</v>
      </c>
      <c r="D663" s="34">
        <v>574</v>
      </c>
      <c r="E663" s="34">
        <v>598</v>
      </c>
      <c r="F663" s="34">
        <v>584</v>
      </c>
      <c r="G663" s="34">
        <v>599</v>
      </c>
      <c r="H663" s="34">
        <v>615</v>
      </c>
      <c r="I663" s="34">
        <v>630</v>
      </c>
      <c r="J663" s="34">
        <v>653</v>
      </c>
      <c r="K663" s="34">
        <v>611</v>
      </c>
      <c r="L663" s="35">
        <f t="shared" si="542"/>
        <v>-42</v>
      </c>
      <c r="M663" s="128">
        <f t="shared" si="543"/>
        <v>-6.4318529862174581E-2</v>
      </c>
      <c r="N663" s="36">
        <f t="shared" si="544"/>
        <v>2.003338898163606E-2</v>
      </c>
      <c r="O663" s="36">
        <f t="shared" si="545"/>
        <v>0.17726396917148363</v>
      </c>
    </row>
    <row r="664" spans="1:16" x14ac:dyDescent="0.2">
      <c r="A664" s="68" t="s">
        <v>59</v>
      </c>
      <c r="B664" s="74">
        <v>191</v>
      </c>
      <c r="C664" s="74">
        <v>248</v>
      </c>
      <c r="D664" s="74">
        <v>282</v>
      </c>
      <c r="E664" s="74">
        <v>309</v>
      </c>
      <c r="F664" s="74">
        <v>368</v>
      </c>
      <c r="G664" s="74">
        <v>372</v>
      </c>
      <c r="H664" s="74">
        <v>388</v>
      </c>
      <c r="I664" s="74">
        <v>382</v>
      </c>
      <c r="J664" s="74">
        <v>361</v>
      </c>
      <c r="K664" s="74">
        <v>352</v>
      </c>
      <c r="L664" s="93">
        <f t="shared" si="542"/>
        <v>-9</v>
      </c>
      <c r="M664" s="129">
        <f t="shared" si="543"/>
        <v>-2.4930747922437674E-2</v>
      </c>
      <c r="N664" s="104">
        <f t="shared" si="544"/>
        <v>-5.3763440860215055E-2</v>
      </c>
      <c r="O664" s="104">
        <f t="shared" si="545"/>
        <v>0.84293193717277481</v>
      </c>
      <c r="P664" s="85"/>
    </row>
    <row r="665" spans="1:16" x14ac:dyDescent="0.2">
      <c r="A665" s="8" t="s">
        <v>60</v>
      </c>
      <c r="B665" s="6">
        <v>57</v>
      </c>
      <c r="C665" s="6">
        <v>55</v>
      </c>
      <c r="D665" s="6">
        <v>72</v>
      </c>
      <c r="E665" s="6">
        <v>79</v>
      </c>
      <c r="F665" s="6">
        <v>68</v>
      </c>
      <c r="G665" s="6">
        <v>74</v>
      </c>
      <c r="H665" s="6">
        <v>70</v>
      </c>
      <c r="I665" s="6">
        <v>60</v>
      </c>
      <c r="J665" s="6">
        <v>75</v>
      </c>
      <c r="K665" s="6">
        <v>84</v>
      </c>
      <c r="L665" s="28">
        <f t="shared" si="542"/>
        <v>9</v>
      </c>
      <c r="M665" s="128">
        <f t="shared" si="543"/>
        <v>0.12</v>
      </c>
      <c r="N665" s="36">
        <f t="shared" si="544"/>
        <v>0.13513513513513514</v>
      </c>
      <c r="O665" s="36">
        <f t="shared" si="545"/>
        <v>0.47368421052631576</v>
      </c>
    </row>
    <row r="666" spans="1:16" x14ac:dyDescent="0.2">
      <c r="A666" s="68" t="s">
        <v>61</v>
      </c>
      <c r="B666" s="69">
        <v>55</v>
      </c>
      <c r="C666" s="69">
        <v>56</v>
      </c>
      <c r="D666" s="69">
        <v>65</v>
      </c>
      <c r="E666" s="69">
        <v>57</v>
      </c>
      <c r="F666" s="69">
        <v>77</v>
      </c>
      <c r="G666" s="69">
        <v>82</v>
      </c>
      <c r="H666" s="69">
        <v>91</v>
      </c>
      <c r="I666" s="69">
        <v>109</v>
      </c>
      <c r="J666" s="69">
        <v>126</v>
      </c>
      <c r="K666" s="69">
        <v>128</v>
      </c>
      <c r="L666" s="71">
        <f t="shared" si="542"/>
        <v>2</v>
      </c>
      <c r="M666" s="129">
        <f t="shared" si="543"/>
        <v>1.5873015873015872E-2</v>
      </c>
      <c r="N666" s="104">
        <f t="shared" si="544"/>
        <v>0.56097560975609762</v>
      </c>
      <c r="O666" s="104">
        <f t="shared" si="545"/>
        <v>1.3272727272727274</v>
      </c>
      <c r="P666" s="85"/>
    </row>
    <row r="667" spans="1:16" x14ac:dyDescent="0.2">
      <c r="A667" s="8" t="s">
        <v>62</v>
      </c>
      <c r="B667" s="6">
        <v>199</v>
      </c>
      <c r="C667" s="6">
        <v>295</v>
      </c>
      <c r="D667" s="6">
        <v>360</v>
      </c>
      <c r="E667" s="6">
        <v>353</v>
      </c>
      <c r="F667" s="6">
        <v>400</v>
      </c>
      <c r="G667" s="6">
        <v>347</v>
      </c>
      <c r="H667" s="6">
        <v>365</v>
      </c>
      <c r="I667" s="6">
        <v>417</v>
      </c>
      <c r="J667" s="6">
        <v>615</v>
      </c>
      <c r="K667" s="6">
        <v>674</v>
      </c>
      <c r="L667" s="28">
        <f t="shared" si="542"/>
        <v>59</v>
      </c>
      <c r="M667" s="128">
        <f t="shared" si="543"/>
        <v>9.5934959349593493E-2</v>
      </c>
      <c r="N667" s="36">
        <f t="shared" si="544"/>
        <v>0.94236311239193082</v>
      </c>
      <c r="O667" s="36">
        <f t="shared" si="545"/>
        <v>2.386934673366834</v>
      </c>
    </row>
    <row r="668" spans="1:16" x14ac:dyDescent="0.2">
      <c r="A668" s="68" t="s">
        <v>131</v>
      </c>
      <c r="B668" s="69">
        <v>171</v>
      </c>
      <c r="C668" s="69">
        <v>218</v>
      </c>
      <c r="D668" s="69">
        <v>264</v>
      </c>
      <c r="E668" s="69">
        <v>303</v>
      </c>
      <c r="F668" s="69">
        <v>358</v>
      </c>
      <c r="G668" s="69">
        <v>382</v>
      </c>
      <c r="H668" s="69">
        <v>401</v>
      </c>
      <c r="I668" s="69">
        <v>441</v>
      </c>
      <c r="J668" s="69">
        <v>434</v>
      </c>
      <c r="K668" s="69">
        <v>434</v>
      </c>
      <c r="L668" s="71">
        <f t="shared" si="542"/>
        <v>0</v>
      </c>
      <c r="M668" s="129">
        <f t="shared" si="543"/>
        <v>0</v>
      </c>
      <c r="N668" s="104">
        <f t="shared" si="544"/>
        <v>0.13612565445026178</v>
      </c>
      <c r="O668" s="104">
        <f t="shared" si="545"/>
        <v>1.5380116959064327</v>
      </c>
      <c r="P668" s="85"/>
    </row>
    <row r="669" spans="1:16" x14ac:dyDescent="0.2">
      <c r="A669" s="8" t="s">
        <v>132</v>
      </c>
      <c r="B669" s="6">
        <v>585</v>
      </c>
      <c r="C669" s="6">
        <v>729</v>
      </c>
      <c r="D669" s="6">
        <v>705</v>
      </c>
      <c r="E669" s="6">
        <v>592</v>
      </c>
      <c r="F669" s="6">
        <v>609</v>
      </c>
      <c r="G669" s="6">
        <v>626</v>
      </c>
      <c r="H669" s="6">
        <v>640</v>
      </c>
      <c r="I669" s="6">
        <v>606</v>
      </c>
      <c r="J669" s="6">
        <v>719</v>
      </c>
      <c r="K669" s="6">
        <v>605</v>
      </c>
      <c r="L669" s="28">
        <f t="shared" si="542"/>
        <v>-114</v>
      </c>
      <c r="M669" s="128">
        <f t="shared" si="543"/>
        <v>-0.15855354659248957</v>
      </c>
      <c r="N669" s="36">
        <f t="shared" si="544"/>
        <v>-3.3546325878594248E-2</v>
      </c>
      <c r="O669" s="36">
        <f t="shared" si="545"/>
        <v>3.4188034188034191E-2</v>
      </c>
    </row>
    <row r="670" spans="1:16" ht="10.5" x14ac:dyDescent="0.25">
      <c r="B670" s="9">
        <f>SUM(B671:B682)</f>
        <v>1</v>
      </c>
      <c r="C670" s="9">
        <f t="shared" ref="C670:D670" si="546">SUM(C671:C682)</f>
        <v>1.0000000000000002</v>
      </c>
      <c r="D670" s="9">
        <f t="shared" si="546"/>
        <v>1</v>
      </c>
      <c r="E670" s="9">
        <f>SUM(E671:E682)</f>
        <v>0.99999999999999989</v>
      </c>
      <c r="F670" s="9">
        <f t="shared" ref="F670:K670" si="547">SUM(F671:F682)</f>
        <v>1</v>
      </c>
      <c r="G670" s="9">
        <f t="shared" si="547"/>
        <v>1</v>
      </c>
      <c r="H670" s="9">
        <f t="shared" si="547"/>
        <v>0.99999999999999989</v>
      </c>
      <c r="I670" s="9">
        <f t="shared" si="547"/>
        <v>1</v>
      </c>
      <c r="J670" s="9">
        <f t="shared" si="547"/>
        <v>1.0000000000000002</v>
      </c>
      <c r="K670" s="9">
        <f t="shared" si="547"/>
        <v>1.0000000000000002</v>
      </c>
      <c r="L670" s="20" t="s">
        <v>46</v>
      </c>
      <c r="M670" s="130"/>
      <c r="N670" s="11"/>
      <c r="O670" s="11"/>
    </row>
    <row r="671" spans="1:16" x14ac:dyDescent="0.2">
      <c r="A671" s="68" t="s">
        <v>156</v>
      </c>
      <c r="B671" s="75">
        <f t="shared" ref="B671:C682" si="548">B658/B$657</f>
        <v>0.61443756213198741</v>
      </c>
      <c r="C671" s="75">
        <f t="shared" si="548"/>
        <v>0.58838549646166194</v>
      </c>
      <c r="D671" s="75">
        <f t="shared" ref="D671:K671" si="549">D658/D$657</f>
        <v>0.57456330301717917</v>
      </c>
      <c r="E671" s="75">
        <f t="shared" si="549"/>
        <v>0.55427545447744442</v>
      </c>
      <c r="F671" s="75">
        <f t="shared" si="549"/>
        <v>0.54665975411050216</v>
      </c>
      <c r="G671" s="75">
        <f t="shared" si="549"/>
        <v>0.54811187773573711</v>
      </c>
      <c r="H671" s="75">
        <f t="shared" si="549"/>
        <v>0.55355218734286327</v>
      </c>
      <c r="I671" s="75">
        <f t="shared" si="549"/>
        <v>0.56388028895768838</v>
      </c>
      <c r="J671" s="75">
        <f t="shared" si="549"/>
        <v>0.55391868002357103</v>
      </c>
      <c r="K671" s="75">
        <f t="shared" si="549"/>
        <v>0.5719167042743859</v>
      </c>
      <c r="L671" s="76"/>
      <c r="M671" s="129">
        <f t="shared" ref="M671:M682" si="550">IFERROR((K671-J671),"n/a")</f>
        <v>1.799802425081487E-2</v>
      </c>
      <c r="N671" s="89">
        <f t="shared" ref="N671:N682" si="551">IFERROR((K671-G671),"n/a")</f>
        <v>2.3804826538648793E-2</v>
      </c>
      <c r="O671" s="89">
        <f t="shared" ref="O671:O682" si="552">IFERROR((K671-B671),"n/a")</f>
        <v>-4.2520857857601513E-2</v>
      </c>
      <c r="P671" s="85"/>
    </row>
    <row r="672" spans="1:16" x14ac:dyDescent="0.2">
      <c r="A672" s="8" t="s">
        <v>147</v>
      </c>
      <c r="B672" s="10">
        <f t="shared" si="548"/>
        <v>0.1374168387244781</v>
      </c>
      <c r="C672" s="10">
        <f t="shared" si="548"/>
        <v>0.13496753483621507</v>
      </c>
      <c r="D672" s="10">
        <f t="shared" ref="D672:K672" si="553">D659/D$657</f>
        <v>0.12631730908041</v>
      </c>
      <c r="E672" s="10">
        <f t="shared" si="553"/>
        <v>0.12815141767038229</v>
      </c>
      <c r="F672" s="10">
        <f t="shared" si="553"/>
        <v>0.12242630721374612</v>
      </c>
      <c r="G672" s="10">
        <f t="shared" si="553"/>
        <v>0.11951925217004229</v>
      </c>
      <c r="H672" s="10">
        <f t="shared" si="553"/>
        <v>0.11967531068170389</v>
      </c>
      <c r="I672" s="10">
        <f t="shared" si="553"/>
        <v>0.11572067423460612</v>
      </c>
      <c r="J672" s="10">
        <f t="shared" si="553"/>
        <v>0.11202776140902246</v>
      </c>
      <c r="K672" s="10">
        <f t="shared" si="553"/>
        <v>0.11127586873831474</v>
      </c>
      <c r="L672" s="25"/>
      <c r="M672" s="135">
        <f t="shared" si="550"/>
        <v>-7.5189267070771559E-4</v>
      </c>
      <c r="N672" s="36">
        <f t="shared" si="551"/>
        <v>-8.2433834317275495E-3</v>
      </c>
      <c r="O672" s="36">
        <f t="shared" si="552"/>
        <v>-2.6140969986163359E-2</v>
      </c>
    </row>
    <row r="673" spans="1:16" x14ac:dyDescent="0.2">
      <c r="A673" s="68" t="s">
        <v>127</v>
      </c>
      <c r="B673" s="75">
        <f t="shared" si="548"/>
        <v>2.9135122734572149E-2</v>
      </c>
      <c r="C673" s="75">
        <f t="shared" si="548"/>
        <v>3.3194718027285332E-2</v>
      </c>
      <c r="D673" s="75">
        <f t="shared" ref="D673:K673" si="554">D660/D$657</f>
        <v>3.7029016890428756E-2</v>
      </c>
      <c r="E673" s="75">
        <f t="shared" si="554"/>
        <v>3.9275828532954291E-2</v>
      </c>
      <c r="F673" s="75">
        <f t="shared" si="554"/>
        <v>3.8809065323655752E-2</v>
      </c>
      <c r="G673" s="75">
        <f t="shared" si="554"/>
        <v>4.1100971882187108E-2</v>
      </c>
      <c r="H673" s="75">
        <f t="shared" si="554"/>
        <v>4.0873500466920482E-2</v>
      </c>
      <c r="I673" s="75">
        <f t="shared" si="554"/>
        <v>3.8940488476092189E-2</v>
      </c>
      <c r="J673" s="75">
        <f t="shared" si="554"/>
        <v>3.8695737576114712E-2</v>
      </c>
      <c r="K673" s="75">
        <f t="shared" si="554"/>
        <v>3.5652117851847076E-2</v>
      </c>
      <c r="L673" s="76"/>
      <c r="M673" s="134">
        <f t="shared" si="550"/>
        <v>-3.0436197242676363E-3</v>
      </c>
      <c r="N673" s="104">
        <f t="shared" si="551"/>
        <v>-5.4488540303400321E-3</v>
      </c>
      <c r="O673" s="104">
        <f t="shared" si="552"/>
        <v>6.516995117274927E-3</v>
      </c>
      <c r="P673" s="85"/>
    </row>
    <row r="674" spans="1:16" x14ac:dyDescent="0.2">
      <c r="A674" s="8" t="s">
        <v>128</v>
      </c>
      <c r="B674" s="10">
        <f t="shared" si="548"/>
        <v>7.6546608549361475E-2</v>
      </c>
      <c r="C674" s="10">
        <f t="shared" si="548"/>
        <v>7.9302546144305833E-2</v>
      </c>
      <c r="D674" s="10">
        <f t="shared" ref="D674:K674" si="555">D661/D$657</f>
        <v>8.5318319618882629E-2</v>
      </c>
      <c r="E674" s="10">
        <f t="shared" si="555"/>
        <v>9.7329243659759104E-2</v>
      </c>
      <c r="F674" s="10">
        <f t="shared" si="555"/>
        <v>0.10005925048141016</v>
      </c>
      <c r="G674" s="10">
        <f t="shared" si="555"/>
        <v>9.7188218710586832E-2</v>
      </c>
      <c r="H674" s="10">
        <f t="shared" si="555"/>
        <v>9.2091085410530849E-2</v>
      </c>
      <c r="I674" s="10">
        <f t="shared" si="555"/>
        <v>9.0471276229790162E-2</v>
      </c>
      <c r="J674" s="10">
        <f t="shared" si="555"/>
        <v>9.1861454854972824E-2</v>
      </c>
      <c r="K674" s="10">
        <f t="shared" si="555"/>
        <v>8.7550770420991561E-2</v>
      </c>
      <c r="L674" s="25"/>
      <c r="M674" s="135">
        <f t="shared" si="550"/>
        <v>-4.3106844339812628E-3</v>
      </c>
      <c r="N674" s="36">
        <f t="shared" si="551"/>
        <v>-9.6374482895952712E-3</v>
      </c>
      <c r="O674" s="36">
        <f t="shared" si="552"/>
        <v>1.1004161871630086E-2</v>
      </c>
    </row>
    <row r="675" spans="1:16" x14ac:dyDescent="0.2">
      <c r="A675" s="68" t="s">
        <v>129</v>
      </c>
      <c r="B675" s="75">
        <f t="shared" si="548"/>
        <v>6.5764319033417449E-3</v>
      </c>
      <c r="C675" s="75">
        <f t="shared" si="548"/>
        <v>7.0766761508718173E-3</v>
      </c>
      <c r="D675" s="75">
        <f t="shared" ref="D675:K675" si="556">D662/D$657</f>
        <v>9.1670275732640399E-3</v>
      </c>
      <c r="E675" s="75">
        <f t="shared" si="556"/>
        <v>9.5758210518440932E-3</v>
      </c>
      <c r="F675" s="75">
        <f t="shared" si="556"/>
        <v>9.5541401273885346E-3</v>
      </c>
      <c r="G675" s="75">
        <f t="shared" si="556"/>
        <v>9.9413903108539203E-3</v>
      </c>
      <c r="H675" s="75">
        <f t="shared" si="556"/>
        <v>9.1947417570576832E-3</v>
      </c>
      <c r="I675" s="75">
        <f t="shared" si="556"/>
        <v>9.0127278981768141E-3</v>
      </c>
      <c r="J675" s="75">
        <f t="shared" si="556"/>
        <v>8.1843776599227393E-3</v>
      </c>
      <c r="K675" s="75">
        <f t="shared" si="556"/>
        <v>7.4140932241634969E-3</v>
      </c>
      <c r="L675" s="76"/>
      <c r="M675" s="134">
        <f t="shared" si="550"/>
        <v>-7.7028443575924248E-4</v>
      </c>
      <c r="N675" s="89">
        <f t="shared" si="551"/>
        <v>-2.5272970866904235E-3</v>
      </c>
      <c r="O675" s="89">
        <f t="shared" si="552"/>
        <v>8.3766132082175194E-4</v>
      </c>
      <c r="P675" s="85"/>
    </row>
    <row r="676" spans="1:16" x14ac:dyDescent="0.2">
      <c r="A676" s="8" t="s">
        <v>130</v>
      </c>
      <c r="B676" s="10">
        <f t="shared" si="548"/>
        <v>3.9688001835283322E-2</v>
      </c>
      <c r="C676" s="10">
        <f t="shared" si="548"/>
        <v>4.0271394178157144E-2</v>
      </c>
      <c r="D676" s="10">
        <f t="shared" ref="D676:K676" si="557">D663/D$657</f>
        <v>4.1432077378374475E-2</v>
      </c>
      <c r="E676" s="10">
        <f t="shared" si="557"/>
        <v>4.4737038976584126E-2</v>
      </c>
      <c r="F676" s="10">
        <f t="shared" si="557"/>
        <v>4.3252851429417864E-2</v>
      </c>
      <c r="G676" s="10">
        <f t="shared" si="557"/>
        <v>4.4439498479115665E-2</v>
      </c>
      <c r="H676" s="10">
        <f t="shared" si="557"/>
        <v>4.4177860785863082E-2</v>
      </c>
      <c r="I676" s="10">
        <f t="shared" si="557"/>
        <v>4.3343653250773995E-2</v>
      </c>
      <c r="J676" s="10">
        <f t="shared" si="557"/>
        <v>4.2755188895436391E-2</v>
      </c>
      <c r="K676" s="10">
        <f t="shared" si="557"/>
        <v>3.9391399651859969E-2</v>
      </c>
      <c r="L676" s="25"/>
      <c r="M676" s="135">
        <f t="shared" si="550"/>
        <v>-3.3637892435764219E-3</v>
      </c>
      <c r="N676" s="36">
        <f t="shared" si="551"/>
        <v>-5.0480988272556954E-3</v>
      </c>
      <c r="O676" s="36">
        <f t="shared" si="552"/>
        <v>-2.9660218342335287E-4</v>
      </c>
    </row>
    <row r="677" spans="1:16" x14ac:dyDescent="0.2">
      <c r="A677" s="68" t="s">
        <v>59</v>
      </c>
      <c r="B677" s="75">
        <f t="shared" si="548"/>
        <v>1.460579643649155E-2</v>
      </c>
      <c r="C677" s="75">
        <f t="shared" si="548"/>
        <v>1.8092945210476399E-2</v>
      </c>
      <c r="D677" s="75">
        <f t="shared" ref="D677:K677" si="558">D664/D$657</f>
        <v>2.0355132091814637E-2</v>
      </c>
      <c r="E677" s="75">
        <f t="shared" si="558"/>
        <v>2.3116630507967383E-2</v>
      </c>
      <c r="F677" s="75">
        <f t="shared" si="558"/>
        <v>2.7255221448674271E-2</v>
      </c>
      <c r="G677" s="75">
        <f t="shared" si="558"/>
        <v>2.7598486534609393E-2</v>
      </c>
      <c r="H677" s="75">
        <f t="shared" si="558"/>
        <v>2.7871560951081099E-2</v>
      </c>
      <c r="I677" s="75">
        <f t="shared" si="558"/>
        <v>2.6281389748882007E-2</v>
      </c>
      <c r="J677" s="75">
        <f t="shared" si="558"/>
        <v>2.363648268185687E-2</v>
      </c>
      <c r="K677" s="75">
        <f t="shared" si="558"/>
        <v>2.2693572303526529E-2</v>
      </c>
      <c r="L677" s="76"/>
      <c r="M677" s="134">
        <f t="shared" si="550"/>
        <v>-9.4291037833034094E-4</v>
      </c>
      <c r="N677" s="89">
        <f t="shared" si="551"/>
        <v>-4.9049142310828645E-3</v>
      </c>
      <c r="O677" s="89">
        <f t="shared" si="552"/>
        <v>8.0877758670349787E-3</v>
      </c>
      <c r="P677" s="85"/>
    </row>
    <row r="678" spans="1:16" x14ac:dyDescent="0.2">
      <c r="A678" s="8" t="s">
        <v>60</v>
      </c>
      <c r="B678" s="10">
        <f t="shared" si="548"/>
        <v>4.3587978894241795E-3</v>
      </c>
      <c r="C678" s="10">
        <f t="shared" si="548"/>
        <v>4.0125483329685558E-3</v>
      </c>
      <c r="D678" s="10">
        <f t="shared" ref="D678:K678" si="559">D665/D$657</f>
        <v>5.1970550021654396E-3</v>
      </c>
      <c r="E678" s="10">
        <f t="shared" si="559"/>
        <v>5.9100770554350269E-3</v>
      </c>
      <c r="F678" s="10">
        <f t="shared" si="559"/>
        <v>5.0362909198637239E-3</v>
      </c>
      <c r="G678" s="10">
        <f t="shared" si="559"/>
        <v>5.49002151494918E-3</v>
      </c>
      <c r="H678" s="10">
        <f t="shared" si="559"/>
        <v>5.0283743983909205E-3</v>
      </c>
      <c r="I678" s="10">
        <f t="shared" si="559"/>
        <v>4.1279669762641896E-3</v>
      </c>
      <c r="J678" s="10">
        <f t="shared" si="559"/>
        <v>4.9106265959536436E-3</v>
      </c>
      <c r="K678" s="10">
        <f t="shared" si="559"/>
        <v>5.4155115724324673E-3</v>
      </c>
      <c r="L678" s="25"/>
      <c r="M678" s="135">
        <f t="shared" si="550"/>
        <v>5.0488497647882373E-4</v>
      </c>
      <c r="N678" s="36">
        <f t="shared" si="551"/>
        <v>-7.4509942516712627E-5</v>
      </c>
      <c r="O678" s="36">
        <f t="shared" si="552"/>
        <v>1.0567136830082879E-3</v>
      </c>
    </row>
    <row r="679" spans="1:16" x14ac:dyDescent="0.2">
      <c r="A679" s="68" t="s">
        <v>61</v>
      </c>
      <c r="B679" s="75">
        <f t="shared" si="548"/>
        <v>4.2058576126022791E-3</v>
      </c>
      <c r="C679" s="75">
        <f t="shared" si="548"/>
        <v>4.0855037572043477E-3</v>
      </c>
      <c r="D679" s="75">
        <f t="shared" ref="D679:K679" si="560">D666/D$657</f>
        <v>4.6917857658437994E-3</v>
      </c>
      <c r="E679" s="75">
        <f t="shared" si="560"/>
        <v>4.2642328121493232E-3</v>
      </c>
      <c r="F679" s="75">
        <f t="shared" si="560"/>
        <v>5.7028588357280405E-3</v>
      </c>
      <c r="G679" s="75">
        <f t="shared" si="560"/>
        <v>6.0835373544031457E-3</v>
      </c>
      <c r="H679" s="75">
        <f t="shared" si="560"/>
        <v>6.536886717908196E-3</v>
      </c>
      <c r="I679" s="75">
        <f t="shared" si="560"/>
        <v>7.499140006879945E-3</v>
      </c>
      <c r="J679" s="75">
        <f t="shared" si="560"/>
        <v>8.249852681202121E-3</v>
      </c>
      <c r="K679" s="75">
        <f t="shared" si="560"/>
        <v>8.2522081103732839E-3</v>
      </c>
      <c r="L679" s="76"/>
      <c r="M679" s="134">
        <f t="shared" si="550"/>
        <v>2.3554291711629094E-6</v>
      </c>
      <c r="N679" s="89">
        <f t="shared" si="551"/>
        <v>2.1686707559701382E-3</v>
      </c>
      <c r="O679" s="89">
        <f t="shared" si="552"/>
        <v>4.0463504977710047E-3</v>
      </c>
      <c r="P679" s="85"/>
    </row>
    <row r="680" spans="1:16" x14ac:dyDescent="0.2">
      <c r="A680" s="8" t="s">
        <v>62</v>
      </c>
      <c r="B680" s="10">
        <f t="shared" si="548"/>
        <v>1.5217557543779155E-2</v>
      </c>
      <c r="C680" s="10">
        <f t="shared" si="548"/>
        <v>2.1521850149558621E-2</v>
      </c>
      <c r="D680" s="10">
        <f t="shared" ref="D680:K680" si="561">D667/D$657</f>
        <v>2.5985275010827199E-2</v>
      </c>
      <c r="E680" s="10">
        <f t="shared" si="561"/>
        <v>2.6408318994538788E-2</v>
      </c>
      <c r="F680" s="10">
        <f t="shared" si="561"/>
        <v>2.9625240705080731E-2</v>
      </c>
      <c r="G680" s="10">
        <f t="shared" si="561"/>
        <v>2.5743749536315752E-2</v>
      </c>
      <c r="H680" s="10">
        <f t="shared" si="561"/>
        <v>2.6219380791609799E-2</v>
      </c>
      <c r="I680" s="10">
        <f t="shared" si="561"/>
        <v>2.8689370485036121E-2</v>
      </c>
      <c r="J680" s="10">
        <f t="shared" si="561"/>
        <v>4.0267138086819879E-2</v>
      </c>
      <c r="K680" s="10">
        <f t="shared" si="561"/>
        <v>4.3453033331184318E-2</v>
      </c>
      <c r="L680" s="25"/>
      <c r="M680" s="135">
        <f t="shared" si="550"/>
        <v>3.1858952443644395E-3</v>
      </c>
      <c r="N680" s="36">
        <f t="shared" si="551"/>
        <v>1.7709283794868566E-2</v>
      </c>
      <c r="O680" s="36">
        <f t="shared" si="552"/>
        <v>2.8235475787405165E-2</v>
      </c>
    </row>
    <row r="681" spans="1:16" x14ac:dyDescent="0.2">
      <c r="A681" s="68" t="s">
        <v>131</v>
      </c>
      <c r="B681" s="75">
        <f t="shared" si="548"/>
        <v>1.307639366827254E-2</v>
      </c>
      <c r="C681" s="75">
        <f t="shared" si="548"/>
        <v>1.590428248340264E-2</v>
      </c>
      <c r="D681" s="75">
        <f t="shared" ref="D681:K681" si="562">D668/D$657</f>
        <v>1.9055868341273277E-2</v>
      </c>
      <c r="E681" s="75">
        <f t="shared" si="562"/>
        <v>2.266776389616219E-2</v>
      </c>
      <c r="F681" s="75">
        <f t="shared" si="562"/>
        <v>2.6514590431047251E-2</v>
      </c>
      <c r="G681" s="75">
        <f t="shared" si="562"/>
        <v>2.8340381333926849E-2</v>
      </c>
      <c r="H681" s="75">
        <f t="shared" si="562"/>
        <v>2.880540191078227E-2</v>
      </c>
      <c r="I681" s="75">
        <f t="shared" si="562"/>
        <v>3.0340557275541795E-2</v>
      </c>
      <c r="J681" s="75">
        <f t="shared" si="562"/>
        <v>2.8416159235251752E-2</v>
      </c>
      <c r="K681" s="75">
        <f t="shared" si="562"/>
        <v>2.7980143124234413E-2</v>
      </c>
      <c r="L681" s="76"/>
      <c r="M681" s="134">
        <f t="shared" si="550"/>
        <v>-4.3601611101733856E-4</v>
      </c>
      <c r="N681" s="89">
        <f t="shared" si="551"/>
        <v>-3.6023820969243586E-4</v>
      </c>
      <c r="O681" s="89">
        <f t="shared" si="552"/>
        <v>1.4903749455961873E-2</v>
      </c>
      <c r="P681" s="85"/>
    </row>
    <row r="682" spans="1:16" x14ac:dyDescent="0.2">
      <c r="A682" s="8" t="s">
        <v>132</v>
      </c>
      <c r="B682" s="10">
        <f t="shared" si="548"/>
        <v>4.4735030970406056E-2</v>
      </c>
      <c r="C682" s="10">
        <f t="shared" si="548"/>
        <v>5.318450426789232E-2</v>
      </c>
      <c r="D682" s="10">
        <f t="shared" ref="D682:K682" si="563">D669/D$657</f>
        <v>5.0887830229536593E-2</v>
      </c>
      <c r="E682" s="10">
        <f t="shared" si="563"/>
        <v>4.428817236477893E-2</v>
      </c>
      <c r="F682" s="10">
        <f t="shared" si="563"/>
        <v>4.5104428973485412E-2</v>
      </c>
      <c r="G682" s="10">
        <f t="shared" si="563"/>
        <v>4.6442614437272794E-2</v>
      </c>
      <c r="H682" s="10">
        <f t="shared" si="563"/>
        <v>4.5973708785288413E-2</v>
      </c>
      <c r="I682" s="10">
        <f t="shared" si="563"/>
        <v>4.1692466460268321E-2</v>
      </c>
      <c r="J682" s="10">
        <f t="shared" si="563"/>
        <v>4.7076540299875597E-2</v>
      </c>
      <c r="K682" s="10">
        <f t="shared" si="563"/>
        <v>3.9004577396686224E-2</v>
      </c>
      <c r="L682" s="25"/>
      <c r="M682" s="135">
        <f t="shared" si="550"/>
        <v>-8.0719629031893725E-3</v>
      </c>
      <c r="N682" s="36">
        <f t="shared" si="551"/>
        <v>-7.4380370405865703E-3</v>
      </c>
      <c r="O682" s="36">
        <f t="shared" si="552"/>
        <v>-5.730453573719832E-3</v>
      </c>
    </row>
    <row r="683" spans="1:16" x14ac:dyDescent="0.2">
      <c r="L683" s="19"/>
      <c r="M683" s="131"/>
    </row>
    <row r="684" spans="1:16" x14ac:dyDescent="0.2">
      <c r="A684" s="8" t="s">
        <v>63</v>
      </c>
      <c r="B684" s="6">
        <f>SUM(B658,B659,B660)</f>
        <v>10213</v>
      </c>
      <c r="C684" s="6">
        <f>SUM(C658,C659,C660)</f>
        <v>10370</v>
      </c>
      <c r="D684" s="6">
        <f>SUM(D658,D659,D660)</f>
        <v>10223</v>
      </c>
      <c r="E684" s="6">
        <f>SUM(E658,E659,E660)</f>
        <v>9647</v>
      </c>
      <c r="F684" s="6">
        <f>SUM(F658,F659,F660)</f>
        <v>9558</v>
      </c>
      <c r="G684" s="6">
        <f t="shared" ref="G684:K684" si="564">SUM(G658,G659,G660)</f>
        <v>9553</v>
      </c>
      <c r="H684" s="6">
        <f t="shared" si="564"/>
        <v>9941</v>
      </c>
      <c r="I684" s="6">
        <f t="shared" si="564"/>
        <v>10444</v>
      </c>
      <c r="J684" s="6">
        <f t="shared" si="564"/>
        <v>10762</v>
      </c>
      <c r="K684" s="6">
        <f t="shared" si="564"/>
        <v>11150</v>
      </c>
      <c r="L684" s="28">
        <f t="shared" ref="L684" si="565">K684-J684</f>
        <v>388</v>
      </c>
      <c r="M684" s="128">
        <f>IFERROR((K684-J684)/J684,"n/a")</f>
        <v>3.6052778293997396E-2</v>
      </c>
      <c r="N684" s="36">
        <f>IFERROR((K684-G684)/G684,"n/a")</f>
        <v>0.1671726159321679</v>
      </c>
      <c r="O684" s="36">
        <f>IFERROR((K684-B684)/B684,"n/a")</f>
        <v>9.1745814158425532E-2</v>
      </c>
    </row>
    <row r="685" spans="1:16" x14ac:dyDescent="0.2">
      <c r="A685" s="68" t="s">
        <v>174</v>
      </c>
      <c r="B685" s="75">
        <f>SUM(B671:B673)</f>
        <v>0.78098952359103768</v>
      </c>
      <c r="C685" s="75">
        <f t="shared" ref="C685" si="566">SUM(C671:C673)</f>
        <v>0.75654774932516233</v>
      </c>
      <c r="D685" s="75">
        <f t="shared" ref="D685:K685" si="567">SUM(D671:D673)</f>
        <v>0.73790962898801804</v>
      </c>
      <c r="E685" s="75">
        <f t="shared" si="567"/>
        <v>0.72170270068078102</v>
      </c>
      <c r="F685" s="75">
        <f t="shared" si="567"/>
        <v>0.7078951266479041</v>
      </c>
      <c r="G685" s="75">
        <f t="shared" si="567"/>
        <v>0.70873210178796653</v>
      </c>
      <c r="H685" s="75">
        <f t="shared" si="567"/>
        <v>0.71410099849148767</v>
      </c>
      <c r="I685" s="75">
        <f t="shared" si="567"/>
        <v>0.71854145166838668</v>
      </c>
      <c r="J685" s="75">
        <f t="shared" si="567"/>
        <v>0.70464217900870818</v>
      </c>
      <c r="K685" s="75">
        <f t="shared" si="567"/>
        <v>0.71884469086454772</v>
      </c>
      <c r="L685" s="76"/>
      <c r="M685" s="134">
        <f>IFERROR((K685-J685),"n/a")</f>
        <v>1.4202511855839539E-2</v>
      </c>
      <c r="N685" s="104">
        <f>IFERROR((K685-G685),"n/a")</f>
        <v>1.0112589076581191E-2</v>
      </c>
      <c r="O685" s="104">
        <f>IFERROR((K685-B685),"n/a")</f>
        <v>-6.2144832726489962E-2</v>
      </c>
      <c r="P685" s="122"/>
    </row>
    <row r="686" spans="1:16" x14ac:dyDescent="0.2">
      <c r="A686" s="8" t="s">
        <v>64</v>
      </c>
      <c r="B686" s="6">
        <f>SUM(B658:B663)</f>
        <v>11819</v>
      </c>
      <c r="C686" s="6">
        <f>SUM(C658:C663)</f>
        <v>12106</v>
      </c>
      <c r="D686" s="6">
        <f>SUM(D658:D663)</f>
        <v>12106</v>
      </c>
      <c r="E686" s="6">
        <f>SUM(E658:E663)</f>
        <v>11674</v>
      </c>
      <c r="F686" s="6">
        <f>SUM(F658:F663)</f>
        <v>11622</v>
      </c>
      <c r="G686" s="6">
        <f t="shared" ref="G686:K686" si="568">SUM(G658:G663)</f>
        <v>11596</v>
      </c>
      <c r="H686" s="6">
        <f t="shared" si="568"/>
        <v>11966</v>
      </c>
      <c r="I686" s="6">
        <f t="shared" si="568"/>
        <v>12520</v>
      </c>
      <c r="J686" s="6">
        <f t="shared" si="568"/>
        <v>12943</v>
      </c>
      <c r="K686" s="6">
        <f t="shared" si="568"/>
        <v>13234</v>
      </c>
      <c r="L686" s="28">
        <f t="shared" ref="L686" si="569">K686-J686</f>
        <v>291</v>
      </c>
      <c r="M686" s="128">
        <f t="shared" ref="M686" si="570">IFERROR((K686-J686)/J686,"n/a")</f>
        <v>2.2483195549717994E-2</v>
      </c>
      <c r="N686" s="36">
        <f>IFERROR((K686-G686)/G686,"n/a")</f>
        <v>0.14125560538116591</v>
      </c>
      <c r="O686" s="36">
        <f>IFERROR((K686-B686)/B686,"n/a")</f>
        <v>0.1197224807513326</v>
      </c>
    </row>
    <row r="687" spans="1:16" x14ac:dyDescent="0.2">
      <c r="A687" s="68" t="s">
        <v>173</v>
      </c>
      <c r="B687" s="75">
        <f>SUM(B671:B676)</f>
        <v>0.90380056587902424</v>
      </c>
      <c r="C687" s="75">
        <f t="shared" ref="C687" si="571">SUM(C671:C676)</f>
        <v>0.8831983657984972</v>
      </c>
      <c r="D687" s="75">
        <f t="shared" ref="D687:K687" si="572">SUM(D671:D676)</f>
        <v>0.87382705355853918</v>
      </c>
      <c r="E687" s="75">
        <f t="shared" si="572"/>
        <v>0.87334480436896833</v>
      </c>
      <c r="F687" s="75">
        <f t="shared" si="572"/>
        <v>0.86076136868612063</v>
      </c>
      <c r="G687" s="75">
        <f t="shared" si="572"/>
        <v>0.86030120928852294</v>
      </c>
      <c r="H687" s="75">
        <f t="shared" si="572"/>
        <v>0.85956468644493922</v>
      </c>
      <c r="I687" s="75">
        <f t="shared" si="572"/>
        <v>0.8613691090471276</v>
      </c>
      <c r="J687" s="75">
        <f t="shared" si="572"/>
        <v>0.8474432004190402</v>
      </c>
      <c r="K687" s="75">
        <f t="shared" si="572"/>
        <v>0.85320095416156283</v>
      </c>
      <c r="L687" s="76"/>
      <c r="M687" s="134">
        <f>IFERROR((K687-J687),"n/a")</f>
        <v>5.7577537425226311E-3</v>
      </c>
      <c r="N687" s="104">
        <f>IFERROR((K687-G687),"n/a")</f>
        <v>-7.1002551269601089E-3</v>
      </c>
      <c r="O687" s="104">
        <f>IFERROR((K687-B687),"n/a")</f>
        <v>-5.0599611717461412E-2</v>
      </c>
      <c r="P687" s="122"/>
    </row>
    <row r="688" spans="1:16" x14ac:dyDescent="0.2">
      <c r="A688" s="8" t="s">
        <v>171</v>
      </c>
      <c r="B688" s="6">
        <f>SUM(B664,B667,B668)</f>
        <v>561</v>
      </c>
      <c r="C688" s="6">
        <f t="shared" ref="C688" si="573">SUM(C664,C667,C668)</f>
        <v>761</v>
      </c>
      <c r="D688" s="6">
        <f t="shared" ref="D688:K688" si="574">SUM(D664,D667,D668)</f>
        <v>906</v>
      </c>
      <c r="E688" s="6">
        <f t="shared" si="574"/>
        <v>965</v>
      </c>
      <c r="F688" s="6">
        <f t="shared" si="574"/>
        <v>1126</v>
      </c>
      <c r="G688" s="6">
        <f t="shared" si="574"/>
        <v>1101</v>
      </c>
      <c r="H688" s="6">
        <f t="shared" si="574"/>
        <v>1154</v>
      </c>
      <c r="I688" s="6">
        <f t="shared" si="574"/>
        <v>1240</v>
      </c>
      <c r="J688" s="6">
        <f t="shared" si="574"/>
        <v>1410</v>
      </c>
      <c r="K688" s="6">
        <f t="shared" si="574"/>
        <v>1460</v>
      </c>
      <c r="L688" s="28">
        <f t="shared" ref="L688" si="575">K688-J688</f>
        <v>50</v>
      </c>
      <c r="M688" s="128">
        <f t="shared" ref="M688" si="576">IFERROR((K688-J688)/J688,"n/a")</f>
        <v>3.5460992907801421E-2</v>
      </c>
      <c r="N688" s="36">
        <f>IFERROR((K688-G688)/G688,"n/a")</f>
        <v>0.32606721162579472</v>
      </c>
      <c r="O688" s="36">
        <f>IFERROR((K688-B688)/B688,"n/a")</f>
        <v>1.6024955436720143</v>
      </c>
    </row>
    <row r="689" spans="1:16" x14ac:dyDescent="0.2">
      <c r="A689" s="68" t="s">
        <v>172</v>
      </c>
      <c r="B689" s="75">
        <f t="shared" ref="B689:C689" si="577">B688/B657</f>
        <v>4.2899747648543242E-2</v>
      </c>
      <c r="C689" s="75">
        <f t="shared" si="577"/>
        <v>5.551907784343766E-2</v>
      </c>
      <c r="D689" s="75">
        <f t="shared" ref="D689:K689" si="578">D688/D657</f>
        <v>6.5396275443915117E-2</v>
      </c>
      <c r="E689" s="75">
        <f t="shared" si="578"/>
        <v>7.2192713398668368E-2</v>
      </c>
      <c r="F689" s="75">
        <f t="shared" si="578"/>
        <v>8.3395052584802246E-2</v>
      </c>
      <c r="G689" s="75">
        <f t="shared" si="578"/>
        <v>8.1682617404851998E-2</v>
      </c>
      <c r="H689" s="75">
        <f t="shared" si="578"/>
        <v>8.2896343653473176E-2</v>
      </c>
      <c r="I689" s="75">
        <f t="shared" si="578"/>
        <v>8.531131750945993E-2</v>
      </c>
      <c r="J689" s="75">
        <f t="shared" si="578"/>
        <v>9.23197800039285E-2</v>
      </c>
      <c r="K689" s="86">
        <f t="shared" si="578"/>
        <v>9.4126748758945264E-2</v>
      </c>
      <c r="L689" s="76"/>
      <c r="M689" s="134">
        <f>IFERROR((K689-J689),"n/a")</f>
        <v>1.8069687550167635E-3</v>
      </c>
      <c r="N689" s="104">
        <f>IFERROR((K689-G689),"n/a")</f>
        <v>1.2444131354093266E-2</v>
      </c>
      <c r="O689" s="104">
        <f>IFERROR((K689-B689),"n/a")</f>
        <v>5.1227001110402022E-2</v>
      </c>
      <c r="P689" s="122"/>
    </row>
    <row r="690" spans="1:16" x14ac:dyDescent="0.2">
      <c r="A690" t="s">
        <v>148</v>
      </c>
    </row>
    <row r="691" spans="1:16" x14ac:dyDescent="0.2">
      <c r="A691" s="15" t="s">
        <v>207</v>
      </c>
    </row>
    <row r="693" spans="1:16" ht="18" x14ac:dyDescent="0.4">
      <c r="A693" s="1" t="s">
        <v>223</v>
      </c>
    </row>
    <row r="694" spans="1:16" ht="10.5" x14ac:dyDescent="0.25">
      <c r="A694" s="2" t="s">
        <v>261</v>
      </c>
    </row>
    <row r="695" spans="1:16" ht="10.5" x14ac:dyDescent="0.25">
      <c r="A695" s="2"/>
      <c r="B695" s="114" t="str">
        <f>B$2</f>
        <v>Year of Fall Census</v>
      </c>
      <c r="C695" s="3"/>
      <c r="D695" s="3"/>
      <c r="E695" s="3"/>
      <c r="F695" s="3"/>
      <c r="G695" s="3"/>
      <c r="H695" s="3"/>
      <c r="I695" s="3"/>
      <c r="J695" s="3"/>
      <c r="K695" s="3"/>
      <c r="L695" s="22" t="str">
        <f>L$2</f>
        <v>diff</v>
      </c>
      <c r="M695" s="117" t="str">
        <f>M$2</f>
        <v>% chg</v>
      </c>
      <c r="N695" s="123" t="str">
        <f>N$2</f>
        <v>pct chg 5/10 year</v>
      </c>
      <c r="O695" s="115"/>
      <c r="P695" s="116" t="str">
        <f>P$2</f>
        <v>10yr</v>
      </c>
    </row>
    <row r="696" spans="1:16" ht="10.5" x14ac:dyDescent="0.25">
      <c r="A696" s="105" t="s">
        <v>260</v>
      </c>
      <c r="B696" s="113">
        <f>B$3</f>
        <v>2017</v>
      </c>
      <c r="C696" s="113">
        <f t="shared" ref="C696:K696" si="579">C$3</f>
        <v>2018</v>
      </c>
      <c r="D696" s="113">
        <f t="shared" si="579"/>
        <v>2019</v>
      </c>
      <c r="E696" s="113" t="str">
        <f t="shared" si="579"/>
        <v>2020^</v>
      </c>
      <c r="F696" s="113">
        <f t="shared" si="579"/>
        <v>2021</v>
      </c>
      <c r="G696" s="113">
        <f t="shared" si="579"/>
        <v>2022</v>
      </c>
      <c r="H696" s="113">
        <f t="shared" si="579"/>
        <v>2023</v>
      </c>
      <c r="I696" s="113">
        <f t="shared" si="579"/>
        <v>2024</v>
      </c>
      <c r="J696" s="113">
        <f t="shared" si="579"/>
        <v>2025</v>
      </c>
      <c r="K696" s="113">
        <f t="shared" si="579"/>
        <v>2026</v>
      </c>
      <c r="L696" s="23" t="str">
        <f>L$3</f>
        <v>2025 to 2026</v>
      </c>
      <c r="M696" s="125"/>
      <c r="N696" s="24" t="str">
        <f>N$3</f>
        <v>2022-26</v>
      </c>
      <c r="O696" s="24" t="str">
        <f>O$3</f>
        <v>2017-26</v>
      </c>
      <c r="P696" s="113" t="str">
        <f>P$3</f>
        <v>trend</v>
      </c>
    </row>
    <row r="697" spans="1:16" ht="10.5" x14ac:dyDescent="0.25">
      <c r="A697" s="119" t="s">
        <v>58</v>
      </c>
      <c r="B697" s="119">
        <v>9904</v>
      </c>
      <c r="C697" s="119">
        <v>10143</v>
      </c>
      <c r="D697" s="119">
        <v>10237</v>
      </c>
      <c r="E697" s="119">
        <v>9912</v>
      </c>
      <c r="F697" s="119">
        <v>9697</v>
      </c>
      <c r="G697" s="119">
        <v>9588</v>
      </c>
      <c r="H697" s="119">
        <v>9775</v>
      </c>
      <c r="I697" s="119">
        <v>10032</v>
      </c>
      <c r="J697" s="119">
        <v>10095</v>
      </c>
      <c r="K697" s="119">
        <v>9973</v>
      </c>
      <c r="L697" s="120">
        <f t="shared" ref="L697:L709" si="580">K697-J697</f>
        <v>-122</v>
      </c>
      <c r="M697" s="126">
        <f t="shared" ref="M697:M709" si="581">IFERROR((K697-J697)/J697,"n/a")</f>
        <v>-1.2085190688459634E-2</v>
      </c>
      <c r="N697" s="121">
        <f>IFERROR((K697-G697)/G697,"n/a")</f>
        <v>4.0154359616186901E-2</v>
      </c>
      <c r="O697" s="121">
        <f>IFERROR((K697-B697)/B697,"n/a")</f>
        <v>6.9668820678513736E-3</v>
      </c>
    </row>
    <row r="698" spans="1:16" x14ac:dyDescent="0.2">
      <c r="A698" s="68" t="s">
        <v>156</v>
      </c>
      <c r="B698" s="74">
        <v>6035</v>
      </c>
      <c r="C698" s="74">
        <v>5868</v>
      </c>
      <c r="D698" s="74">
        <v>5727</v>
      </c>
      <c r="E698" s="74">
        <v>5334</v>
      </c>
      <c r="F698" s="74">
        <v>5044</v>
      </c>
      <c r="G698" s="74">
        <v>4884</v>
      </c>
      <c r="H698" s="74">
        <v>4984</v>
      </c>
      <c r="I698" s="74">
        <v>5166</v>
      </c>
      <c r="J698" s="74">
        <v>5201</v>
      </c>
      <c r="K698" s="74">
        <v>5130</v>
      </c>
      <c r="L698" s="93">
        <f t="shared" si="580"/>
        <v>-71</v>
      </c>
      <c r="M698" s="129">
        <f t="shared" si="581"/>
        <v>-1.3651220919054028E-2</v>
      </c>
      <c r="N698" s="104">
        <f t="shared" ref="N698:N709" si="582">IFERROR((K698-G698)/G698,"n/a")</f>
        <v>5.0368550368550369E-2</v>
      </c>
      <c r="O698" s="104">
        <f t="shared" ref="O698:O709" si="583">IFERROR((K698-B698)/B698,"n/a")</f>
        <v>-0.1499585749792875</v>
      </c>
      <c r="P698" s="85"/>
    </row>
    <row r="699" spans="1:16" x14ac:dyDescent="0.2">
      <c r="A699" s="8" t="s">
        <v>147</v>
      </c>
      <c r="B699" s="34">
        <v>1356</v>
      </c>
      <c r="C699" s="34">
        <v>1445</v>
      </c>
      <c r="D699" s="34">
        <v>1349</v>
      </c>
      <c r="E699" s="34">
        <v>1297</v>
      </c>
      <c r="F699" s="34">
        <v>1230</v>
      </c>
      <c r="G699" s="34">
        <v>1201</v>
      </c>
      <c r="H699" s="34">
        <v>1207</v>
      </c>
      <c r="I699" s="34">
        <v>1226</v>
      </c>
      <c r="J699" s="34">
        <v>1203</v>
      </c>
      <c r="K699" s="34">
        <v>1219</v>
      </c>
      <c r="L699" s="35">
        <f t="shared" si="580"/>
        <v>16</v>
      </c>
      <c r="M699" s="128">
        <f t="shared" si="581"/>
        <v>1.3300083125519535E-2</v>
      </c>
      <c r="N699" s="36">
        <f t="shared" si="582"/>
        <v>1.498751040799334E-2</v>
      </c>
      <c r="O699" s="36">
        <f t="shared" si="583"/>
        <v>-0.10103244837758112</v>
      </c>
    </row>
    <row r="700" spans="1:16" x14ac:dyDescent="0.2">
      <c r="A700" s="68" t="s">
        <v>127</v>
      </c>
      <c r="B700" s="74">
        <v>303</v>
      </c>
      <c r="C700" s="74">
        <v>353</v>
      </c>
      <c r="D700" s="74">
        <v>407</v>
      </c>
      <c r="E700" s="74">
        <v>402</v>
      </c>
      <c r="F700" s="74">
        <v>398</v>
      </c>
      <c r="G700" s="74">
        <v>418</v>
      </c>
      <c r="H700" s="74">
        <v>458</v>
      </c>
      <c r="I700" s="74">
        <v>450</v>
      </c>
      <c r="J700" s="74">
        <v>435</v>
      </c>
      <c r="K700" s="74">
        <v>394</v>
      </c>
      <c r="L700" s="93">
        <f t="shared" si="580"/>
        <v>-41</v>
      </c>
      <c r="M700" s="129">
        <f t="shared" si="581"/>
        <v>-9.4252873563218389E-2</v>
      </c>
      <c r="N700" s="104">
        <f t="shared" si="582"/>
        <v>-5.7416267942583733E-2</v>
      </c>
      <c r="O700" s="104">
        <f t="shared" si="583"/>
        <v>0.30033003300330036</v>
      </c>
      <c r="P700" s="85"/>
    </row>
    <row r="701" spans="1:16" x14ac:dyDescent="0.2">
      <c r="A701" s="8" t="s">
        <v>128</v>
      </c>
      <c r="B701" s="34">
        <v>799</v>
      </c>
      <c r="C701" s="34">
        <v>859</v>
      </c>
      <c r="D701" s="34">
        <v>933</v>
      </c>
      <c r="E701" s="34">
        <v>984</v>
      </c>
      <c r="F701" s="34">
        <v>1029</v>
      </c>
      <c r="G701" s="34">
        <v>1043</v>
      </c>
      <c r="H701" s="34">
        <v>1001</v>
      </c>
      <c r="I701" s="34">
        <v>983</v>
      </c>
      <c r="J701" s="34">
        <v>1026</v>
      </c>
      <c r="K701" s="34">
        <v>1025</v>
      </c>
      <c r="L701" s="35">
        <f t="shared" si="580"/>
        <v>-1</v>
      </c>
      <c r="M701" s="128">
        <f t="shared" si="581"/>
        <v>-9.7465886939571145E-4</v>
      </c>
      <c r="N701" s="36">
        <f t="shared" si="582"/>
        <v>-1.725790987535954E-2</v>
      </c>
      <c r="O701" s="36">
        <f t="shared" si="583"/>
        <v>0.2828535669586984</v>
      </c>
    </row>
    <row r="702" spans="1:16" x14ac:dyDescent="0.2">
      <c r="A702" s="68" t="s">
        <v>129</v>
      </c>
      <c r="B702" s="74">
        <v>57</v>
      </c>
      <c r="C702" s="74">
        <v>72</v>
      </c>
      <c r="D702" s="74">
        <v>99</v>
      </c>
      <c r="E702" s="74">
        <v>93</v>
      </c>
      <c r="F702" s="74">
        <v>99</v>
      </c>
      <c r="G702" s="74">
        <v>95</v>
      </c>
      <c r="H702" s="74">
        <v>93</v>
      </c>
      <c r="I702" s="74">
        <v>90</v>
      </c>
      <c r="J702" s="74">
        <v>84</v>
      </c>
      <c r="K702" s="74">
        <v>82</v>
      </c>
      <c r="L702" s="93">
        <f t="shared" si="580"/>
        <v>-2</v>
      </c>
      <c r="M702" s="129">
        <f t="shared" si="581"/>
        <v>-2.3809523809523808E-2</v>
      </c>
      <c r="N702" s="104">
        <f t="shared" si="582"/>
        <v>-0.1368421052631579</v>
      </c>
      <c r="O702" s="104">
        <f t="shared" si="583"/>
        <v>0.43859649122807015</v>
      </c>
      <c r="P702" s="85"/>
    </row>
    <row r="703" spans="1:16" x14ac:dyDescent="0.2">
      <c r="A703" s="8" t="s">
        <v>130</v>
      </c>
      <c r="B703" s="34">
        <v>445</v>
      </c>
      <c r="C703" s="34">
        <v>465</v>
      </c>
      <c r="D703" s="34">
        <v>494</v>
      </c>
      <c r="E703" s="34">
        <v>503</v>
      </c>
      <c r="F703" s="34">
        <v>479</v>
      </c>
      <c r="G703" s="34">
        <v>493</v>
      </c>
      <c r="H703" s="34">
        <v>523</v>
      </c>
      <c r="I703" s="34">
        <v>525</v>
      </c>
      <c r="J703" s="34">
        <v>519</v>
      </c>
      <c r="K703" s="34">
        <v>511</v>
      </c>
      <c r="L703" s="35">
        <f t="shared" si="580"/>
        <v>-8</v>
      </c>
      <c r="M703" s="128">
        <f t="shared" si="581"/>
        <v>-1.5414258188824663E-2</v>
      </c>
      <c r="N703" s="36">
        <f t="shared" si="582"/>
        <v>3.6511156186612576E-2</v>
      </c>
      <c r="O703" s="36">
        <f t="shared" si="583"/>
        <v>0.14831460674157304</v>
      </c>
    </row>
    <row r="704" spans="1:16" x14ac:dyDescent="0.2">
      <c r="A704" s="68" t="s">
        <v>59</v>
      </c>
      <c r="B704" s="74">
        <v>164</v>
      </c>
      <c r="C704" s="74">
        <v>209</v>
      </c>
      <c r="D704" s="74">
        <v>244</v>
      </c>
      <c r="E704" s="74">
        <v>258</v>
      </c>
      <c r="F704" s="74">
        <v>302</v>
      </c>
      <c r="G704" s="74">
        <v>317</v>
      </c>
      <c r="H704" s="74">
        <v>336</v>
      </c>
      <c r="I704" s="74">
        <v>319</v>
      </c>
      <c r="J704" s="74">
        <v>285</v>
      </c>
      <c r="K704" s="74">
        <v>283</v>
      </c>
      <c r="L704" s="93">
        <f t="shared" si="580"/>
        <v>-2</v>
      </c>
      <c r="M704" s="129">
        <f t="shared" si="581"/>
        <v>-7.0175438596491229E-3</v>
      </c>
      <c r="N704" s="104">
        <f t="shared" si="582"/>
        <v>-0.10725552050473186</v>
      </c>
      <c r="O704" s="104">
        <f t="shared" si="583"/>
        <v>0.72560975609756095</v>
      </c>
      <c r="P704" s="85"/>
    </row>
    <row r="705" spans="1:16" x14ac:dyDescent="0.2">
      <c r="A705" s="8" t="s">
        <v>60</v>
      </c>
      <c r="B705" s="6">
        <v>41</v>
      </c>
      <c r="C705" s="6">
        <v>45</v>
      </c>
      <c r="D705" s="6">
        <v>58</v>
      </c>
      <c r="E705" s="6">
        <v>59</v>
      </c>
      <c r="F705" s="6">
        <v>54</v>
      </c>
      <c r="G705" s="6">
        <v>60</v>
      </c>
      <c r="H705" s="6">
        <v>54</v>
      </c>
      <c r="I705" s="6">
        <v>47</v>
      </c>
      <c r="J705" s="6">
        <v>59</v>
      </c>
      <c r="K705" s="6">
        <v>70</v>
      </c>
      <c r="L705" s="28">
        <f t="shared" si="580"/>
        <v>11</v>
      </c>
      <c r="M705" s="128">
        <f t="shared" si="581"/>
        <v>0.1864406779661017</v>
      </c>
      <c r="N705" s="36">
        <f t="shared" si="582"/>
        <v>0.16666666666666666</v>
      </c>
      <c r="O705" s="36">
        <f t="shared" si="583"/>
        <v>0.70731707317073167</v>
      </c>
    </row>
    <row r="706" spans="1:16" x14ac:dyDescent="0.2">
      <c r="A706" s="68" t="s">
        <v>61</v>
      </c>
      <c r="B706" s="69">
        <v>40</v>
      </c>
      <c r="C706" s="69">
        <v>36</v>
      </c>
      <c r="D706" s="69">
        <v>44</v>
      </c>
      <c r="E706" s="69">
        <v>41</v>
      </c>
      <c r="F706" s="69">
        <v>59</v>
      </c>
      <c r="G706" s="69">
        <v>70</v>
      </c>
      <c r="H706" s="69">
        <v>74</v>
      </c>
      <c r="I706" s="69">
        <v>90</v>
      </c>
      <c r="J706" s="69">
        <v>99</v>
      </c>
      <c r="K706" s="69">
        <v>102</v>
      </c>
      <c r="L706" s="71">
        <f t="shared" si="580"/>
        <v>3</v>
      </c>
      <c r="M706" s="129">
        <f t="shared" si="581"/>
        <v>3.0303030303030304E-2</v>
      </c>
      <c r="N706" s="104">
        <f t="shared" si="582"/>
        <v>0.45714285714285713</v>
      </c>
      <c r="O706" s="104">
        <f t="shared" si="583"/>
        <v>1.55</v>
      </c>
      <c r="P706" s="85"/>
    </row>
    <row r="707" spans="1:16" x14ac:dyDescent="0.2">
      <c r="A707" s="8" t="s">
        <v>62</v>
      </c>
      <c r="B707" s="6">
        <v>162</v>
      </c>
      <c r="C707" s="6">
        <v>223</v>
      </c>
      <c r="D707" s="6">
        <v>290</v>
      </c>
      <c r="E707" s="6">
        <v>317</v>
      </c>
      <c r="F707" s="6">
        <v>329</v>
      </c>
      <c r="G707" s="6">
        <v>307</v>
      </c>
      <c r="H707" s="6">
        <v>320</v>
      </c>
      <c r="I707" s="6">
        <v>381</v>
      </c>
      <c r="J707" s="6">
        <v>412</v>
      </c>
      <c r="K707" s="6">
        <v>397</v>
      </c>
      <c r="L707" s="28">
        <f t="shared" si="580"/>
        <v>-15</v>
      </c>
      <c r="M707" s="128">
        <f t="shared" si="581"/>
        <v>-3.640776699029126E-2</v>
      </c>
      <c r="N707" s="36">
        <f t="shared" si="582"/>
        <v>0.29315960912052119</v>
      </c>
      <c r="O707" s="36">
        <f t="shared" si="583"/>
        <v>1.4506172839506173</v>
      </c>
    </row>
    <row r="708" spans="1:16" x14ac:dyDescent="0.2">
      <c r="A708" s="68" t="s">
        <v>131</v>
      </c>
      <c r="B708" s="69">
        <v>120</v>
      </c>
      <c r="C708" s="69">
        <v>173</v>
      </c>
      <c r="D708" s="69">
        <v>203</v>
      </c>
      <c r="E708" s="69">
        <v>259</v>
      </c>
      <c r="F708" s="69">
        <v>310</v>
      </c>
      <c r="G708" s="69">
        <v>343</v>
      </c>
      <c r="H708" s="69">
        <v>354</v>
      </c>
      <c r="I708" s="69">
        <v>384</v>
      </c>
      <c r="J708" s="69">
        <v>372</v>
      </c>
      <c r="K708" s="69">
        <v>381</v>
      </c>
      <c r="L708" s="71">
        <f t="shared" si="580"/>
        <v>9</v>
      </c>
      <c r="M708" s="129">
        <f t="shared" si="581"/>
        <v>2.4193548387096774E-2</v>
      </c>
      <c r="N708" s="104">
        <f t="shared" si="582"/>
        <v>0.11078717201166181</v>
      </c>
      <c r="O708" s="104">
        <f t="shared" si="583"/>
        <v>2.1749999999999998</v>
      </c>
      <c r="P708" s="85"/>
    </row>
    <row r="709" spans="1:16" x14ac:dyDescent="0.2">
      <c r="A709" s="8" t="s">
        <v>132</v>
      </c>
      <c r="B709" s="6">
        <v>382</v>
      </c>
      <c r="C709" s="6">
        <v>395</v>
      </c>
      <c r="D709" s="6">
        <v>389</v>
      </c>
      <c r="E709" s="6">
        <v>365</v>
      </c>
      <c r="F709" s="6">
        <v>364</v>
      </c>
      <c r="G709" s="6">
        <v>357</v>
      </c>
      <c r="H709" s="6">
        <v>371</v>
      </c>
      <c r="I709" s="6">
        <v>371</v>
      </c>
      <c r="J709" s="6">
        <v>400</v>
      </c>
      <c r="K709" s="6">
        <v>379</v>
      </c>
      <c r="L709" s="28">
        <f t="shared" si="580"/>
        <v>-21</v>
      </c>
      <c r="M709" s="128">
        <f t="shared" si="581"/>
        <v>-5.2499999999999998E-2</v>
      </c>
      <c r="N709" s="36">
        <f t="shared" si="582"/>
        <v>6.1624649859943981E-2</v>
      </c>
      <c r="O709" s="36">
        <f t="shared" si="583"/>
        <v>-7.8534031413612562E-3</v>
      </c>
    </row>
    <row r="710" spans="1:16" ht="10.5" x14ac:dyDescent="0.25">
      <c r="B710" s="9">
        <f>SUM(B711:B722)</f>
        <v>1</v>
      </c>
      <c r="C710" s="9">
        <f t="shared" ref="C710" si="584">SUM(C711:C722)</f>
        <v>1</v>
      </c>
      <c r="D710" s="9">
        <f t="shared" ref="D710" si="585">SUM(D711:D722)</f>
        <v>1</v>
      </c>
      <c r="E710" s="9">
        <f>SUM(E711:E722)</f>
        <v>1</v>
      </c>
      <c r="F710" s="9">
        <f t="shared" ref="F710:G710" si="586">SUM(F711:F722)</f>
        <v>1</v>
      </c>
      <c r="G710" s="9">
        <f t="shared" si="586"/>
        <v>1</v>
      </c>
      <c r="H710" s="9">
        <f t="shared" ref="H710" si="587">SUM(H711:H722)</f>
        <v>0.99999999999999989</v>
      </c>
      <c r="I710" s="9">
        <f t="shared" ref="I710" si="588">SUM(I711:I722)</f>
        <v>1.0000000000000002</v>
      </c>
      <c r="J710" s="9">
        <f t="shared" ref="J710" si="589">SUM(J711:J722)</f>
        <v>0.99999999999999978</v>
      </c>
      <c r="K710" s="9">
        <f t="shared" ref="K710" si="590">SUM(K711:K722)</f>
        <v>0.99999999999999978</v>
      </c>
      <c r="L710" s="20" t="s">
        <v>46</v>
      </c>
      <c r="M710" s="130"/>
      <c r="N710" s="11"/>
      <c r="O710" s="11"/>
    </row>
    <row r="711" spans="1:16" x14ac:dyDescent="0.2">
      <c r="A711" s="68" t="s">
        <v>156</v>
      </c>
      <c r="B711" s="75">
        <f>B698/B$697</f>
        <v>0.60934975767366717</v>
      </c>
      <c r="C711" s="75">
        <f t="shared" ref="C711:D711" si="591">C698/C$697</f>
        <v>0.57852706299911272</v>
      </c>
      <c r="D711" s="75">
        <f t="shared" si="591"/>
        <v>0.55944124255152872</v>
      </c>
      <c r="E711" s="75">
        <f>E698/E$697</f>
        <v>0.53813559322033899</v>
      </c>
      <c r="F711" s="75">
        <f t="shared" ref="F711:K711" si="592">F698/F$697</f>
        <v>0.52016087449726722</v>
      </c>
      <c r="G711" s="75">
        <f t="shared" si="592"/>
        <v>0.50938673341677099</v>
      </c>
      <c r="H711" s="75">
        <f t="shared" si="592"/>
        <v>0.50987212276214833</v>
      </c>
      <c r="I711" s="75">
        <f t="shared" si="592"/>
        <v>0.51495215311004783</v>
      </c>
      <c r="J711" s="75">
        <f t="shared" si="592"/>
        <v>0.51520554730064383</v>
      </c>
      <c r="K711" s="75">
        <f t="shared" si="592"/>
        <v>0.51438884989471578</v>
      </c>
      <c r="L711" s="76"/>
      <c r="M711" s="134">
        <f t="shared" ref="M711:M722" si="593">IFERROR((K711-J711),"n/a")</f>
        <v>-8.1669740592804629E-4</v>
      </c>
      <c r="N711" s="89">
        <f t="shared" ref="N711:N722" si="594">IFERROR((K711-G711),"n/a")</f>
        <v>5.0021164779447957E-3</v>
      </c>
      <c r="O711" s="89">
        <f t="shared" ref="O711:O722" si="595">IFERROR((K711-B711),"n/a")</f>
        <v>-9.4960907778951387E-2</v>
      </c>
      <c r="P711" s="85"/>
    </row>
    <row r="712" spans="1:16" x14ac:dyDescent="0.2">
      <c r="A712" s="8" t="s">
        <v>147</v>
      </c>
      <c r="B712" s="10">
        <f t="shared" ref="B712:C712" si="596">B699/B$697</f>
        <v>0.13691437802907916</v>
      </c>
      <c r="C712" s="10">
        <f t="shared" si="596"/>
        <v>0.142462782214335</v>
      </c>
      <c r="D712" s="10">
        <f t="shared" ref="D712:K712" si="597">D699/D$697</f>
        <v>0.13177688776008598</v>
      </c>
      <c r="E712" s="10">
        <f t="shared" si="597"/>
        <v>0.13085149313962874</v>
      </c>
      <c r="F712" s="10">
        <f t="shared" si="597"/>
        <v>0.12684335361451995</v>
      </c>
      <c r="G712" s="10">
        <f t="shared" si="597"/>
        <v>0.1252607425949103</v>
      </c>
      <c r="H712" s="10">
        <f t="shared" si="597"/>
        <v>0.12347826086956522</v>
      </c>
      <c r="I712" s="10">
        <f t="shared" si="597"/>
        <v>0.12220893141945774</v>
      </c>
      <c r="J712" s="10">
        <f t="shared" si="597"/>
        <v>0.11916790490341754</v>
      </c>
      <c r="K712" s="10">
        <f t="shared" si="597"/>
        <v>0.1222300210568535</v>
      </c>
      <c r="L712" s="25"/>
      <c r="M712" s="135">
        <f t="shared" si="593"/>
        <v>3.062116153435962E-3</v>
      </c>
      <c r="N712" s="36">
        <f t="shared" si="594"/>
        <v>-3.0307215380567937E-3</v>
      </c>
      <c r="O712" s="36">
        <f t="shared" si="595"/>
        <v>-1.4684356972225657E-2</v>
      </c>
    </row>
    <row r="713" spans="1:16" x14ac:dyDescent="0.2">
      <c r="A713" s="68" t="s">
        <v>127</v>
      </c>
      <c r="B713" s="75">
        <f t="shared" ref="B713:C713" si="598">B700/B$697</f>
        <v>3.0593699515347333E-2</v>
      </c>
      <c r="C713" s="75">
        <f t="shared" si="598"/>
        <v>3.4802326727792564E-2</v>
      </c>
      <c r="D713" s="75">
        <f t="shared" ref="D713:K713" si="599">D700/D$697</f>
        <v>3.975774152583765E-2</v>
      </c>
      <c r="E713" s="75">
        <f t="shared" si="599"/>
        <v>4.0556900726392252E-2</v>
      </c>
      <c r="F713" s="75">
        <f t="shared" si="599"/>
        <v>4.1043621738682069E-2</v>
      </c>
      <c r="G713" s="75">
        <f t="shared" si="599"/>
        <v>4.359616186900292E-2</v>
      </c>
      <c r="H713" s="75">
        <f t="shared" si="599"/>
        <v>4.6854219948849106E-2</v>
      </c>
      <c r="I713" s="75">
        <f t="shared" si="599"/>
        <v>4.4856459330143539E-2</v>
      </c>
      <c r="J713" s="75">
        <f t="shared" si="599"/>
        <v>4.3090638930163447E-2</v>
      </c>
      <c r="K713" s="75">
        <f t="shared" si="599"/>
        <v>3.9506668003609746E-2</v>
      </c>
      <c r="L713" s="76"/>
      <c r="M713" s="134">
        <f t="shared" si="593"/>
        <v>-3.5839709265537006E-3</v>
      </c>
      <c r="N713" s="89">
        <f t="shared" si="594"/>
        <v>-4.0894938653931734E-3</v>
      </c>
      <c r="O713" s="89">
        <f t="shared" si="595"/>
        <v>8.9129684882624134E-3</v>
      </c>
      <c r="P713" s="85"/>
    </row>
    <row r="714" spans="1:16" x14ac:dyDescent="0.2">
      <c r="A714" s="8" t="s">
        <v>128</v>
      </c>
      <c r="B714" s="10">
        <f t="shared" ref="B714:C714" si="600">B701/B$697</f>
        <v>8.0674474959612275E-2</v>
      </c>
      <c r="C714" s="10">
        <f t="shared" si="600"/>
        <v>8.468894804298531E-2</v>
      </c>
      <c r="D714" s="10">
        <f t="shared" ref="D714:K714" si="601">D701/D$697</f>
        <v>9.113998241672365E-2</v>
      </c>
      <c r="E714" s="10">
        <f t="shared" si="601"/>
        <v>9.9273607748184015E-2</v>
      </c>
      <c r="F714" s="10">
        <f t="shared" si="601"/>
        <v>0.10611529338970815</v>
      </c>
      <c r="G714" s="10">
        <f t="shared" si="601"/>
        <v>0.10878181059657906</v>
      </c>
      <c r="H714" s="10">
        <f t="shared" si="601"/>
        <v>0.10240409207161125</v>
      </c>
      <c r="I714" s="10">
        <f t="shared" si="601"/>
        <v>9.7986443381180219E-2</v>
      </c>
      <c r="J714" s="10">
        <f t="shared" si="601"/>
        <v>0.10163447251114413</v>
      </c>
      <c r="K714" s="10">
        <f t="shared" si="601"/>
        <v>0.10277749924796951</v>
      </c>
      <c r="L714" s="25"/>
      <c r="M714" s="135">
        <f t="shared" si="593"/>
        <v>1.1430267368253838E-3</v>
      </c>
      <c r="N714" s="36">
        <f t="shared" si="594"/>
        <v>-6.0043113486095423E-3</v>
      </c>
      <c r="O714" s="36">
        <f t="shared" si="595"/>
        <v>2.210302428835724E-2</v>
      </c>
    </row>
    <row r="715" spans="1:16" x14ac:dyDescent="0.2">
      <c r="A715" s="68" t="s">
        <v>129</v>
      </c>
      <c r="B715" s="75">
        <f t="shared" ref="B715:C715" si="602">B702/B$697</f>
        <v>5.7552504038772215E-3</v>
      </c>
      <c r="C715" s="75">
        <f t="shared" si="602"/>
        <v>7.0984915705412602E-3</v>
      </c>
      <c r="D715" s="75">
        <f t="shared" ref="D715:K715" si="603">D702/D$697</f>
        <v>9.6708019927713197E-3</v>
      </c>
      <c r="E715" s="75">
        <f t="shared" si="603"/>
        <v>9.3825665859564172E-3</v>
      </c>
      <c r="F715" s="75">
        <f t="shared" si="603"/>
        <v>1.0209343095802825E-2</v>
      </c>
      <c r="G715" s="75">
        <f t="shared" si="603"/>
        <v>9.908218606591572E-3</v>
      </c>
      <c r="H715" s="75">
        <f t="shared" si="603"/>
        <v>9.5140664961636829E-3</v>
      </c>
      <c r="I715" s="75">
        <f t="shared" si="603"/>
        <v>8.9712918660287081E-3</v>
      </c>
      <c r="J715" s="75">
        <f t="shared" si="603"/>
        <v>8.3209509658246656E-3</v>
      </c>
      <c r="K715" s="75">
        <f t="shared" si="603"/>
        <v>8.2221999398375614E-3</v>
      </c>
      <c r="L715" s="76"/>
      <c r="M715" s="134">
        <f t="shared" si="593"/>
        <v>-9.8751025987104182E-5</v>
      </c>
      <c r="N715" s="89">
        <f t="shared" si="594"/>
        <v>-1.6860186667540106E-3</v>
      </c>
      <c r="O715" s="89">
        <f t="shared" si="595"/>
        <v>2.4669495359603399E-3</v>
      </c>
      <c r="P715" s="85"/>
    </row>
    <row r="716" spans="1:16" x14ac:dyDescent="0.2">
      <c r="A716" s="8" t="s">
        <v>130</v>
      </c>
      <c r="B716" s="10">
        <f t="shared" ref="B716:C716" si="604">B703/B$697</f>
        <v>4.4931340872374798E-2</v>
      </c>
      <c r="C716" s="10">
        <f t="shared" si="604"/>
        <v>4.5844424726412307E-2</v>
      </c>
      <c r="D716" s="10">
        <f t="shared" ref="D716:K716" si="605">D703/D$697</f>
        <v>4.8256325095242747E-2</v>
      </c>
      <c r="E716" s="10">
        <f t="shared" si="605"/>
        <v>5.0746569814366427E-2</v>
      </c>
      <c r="F716" s="10">
        <f t="shared" si="605"/>
        <v>4.9396720635248012E-2</v>
      </c>
      <c r="G716" s="10">
        <f t="shared" si="605"/>
        <v>5.1418439716312055E-2</v>
      </c>
      <c r="H716" s="10">
        <f t="shared" si="605"/>
        <v>5.3503836317135553E-2</v>
      </c>
      <c r="I716" s="10">
        <f t="shared" si="605"/>
        <v>5.2332535885167467E-2</v>
      </c>
      <c r="J716" s="10">
        <f t="shared" si="605"/>
        <v>5.1411589895988111E-2</v>
      </c>
      <c r="K716" s="10">
        <f t="shared" si="605"/>
        <v>5.1238343527524315E-2</v>
      </c>
      <c r="L716" s="25"/>
      <c r="M716" s="135">
        <f t="shared" si="593"/>
        <v>-1.732463684637961E-4</v>
      </c>
      <c r="N716" s="36">
        <f t="shared" si="594"/>
        <v>-1.8009618878774003E-4</v>
      </c>
      <c r="O716" s="36">
        <f t="shared" si="595"/>
        <v>6.307002655149517E-3</v>
      </c>
    </row>
    <row r="717" spans="1:16" x14ac:dyDescent="0.2">
      <c r="A717" s="68" t="s">
        <v>59</v>
      </c>
      <c r="B717" s="75">
        <f t="shared" ref="B717:C717" si="606">B704/B$697</f>
        <v>1.6558966074313407E-2</v>
      </c>
      <c r="C717" s="75">
        <f t="shared" si="606"/>
        <v>2.0605343586710047E-2</v>
      </c>
      <c r="D717" s="75">
        <f t="shared" ref="D717:K717" si="607">D704/D$697</f>
        <v>2.3835107941779819E-2</v>
      </c>
      <c r="E717" s="75">
        <f t="shared" si="607"/>
        <v>2.602905569007264E-2</v>
      </c>
      <c r="F717" s="75">
        <f t="shared" si="607"/>
        <v>3.1143652676085386E-2</v>
      </c>
      <c r="G717" s="75">
        <f t="shared" si="607"/>
        <v>3.3062161034626614E-2</v>
      </c>
      <c r="H717" s="75">
        <f t="shared" si="607"/>
        <v>3.4373401534526851E-2</v>
      </c>
      <c r="I717" s="75">
        <f t="shared" si="607"/>
        <v>3.1798245614035089E-2</v>
      </c>
      <c r="J717" s="75">
        <f t="shared" si="607"/>
        <v>2.8231797919762259E-2</v>
      </c>
      <c r="K717" s="75">
        <f t="shared" si="607"/>
        <v>2.8376616865536951E-2</v>
      </c>
      <c r="L717" s="76"/>
      <c r="M717" s="134">
        <f t="shared" si="593"/>
        <v>1.4481894577469262E-4</v>
      </c>
      <c r="N717" s="89">
        <f t="shared" si="594"/>
        <v>-4.6855441690896622E-3</v>
      </c>
      <c r="O717" s="89">
        <f t="shared" si="595"/>
        <v>1.1817650791223544E-2</v>
      </c>
      <c r="P717" s="85"/>
    </row>
    <row r="718" spans="1:16" x14ac:dyDescent="0.2">
      <c r="A718" s="8" t="s">
        <v>60</v>
      </c>
      <c r="B718" s="10">
        <f t="shared" ref="B718:C718" si="608">B705/B$697</f>
        <v>4.1397415185783519E-3</v>
      </c>
      <c r="C718" s="10">
        <f t="shared" si="608"/>
        <v>4.4365572315882874E-3</v>
      </c>
      <c r="D718" s="10">
        <f t="shared" ref="D718:K718" si="609">D705/D$697</f>
        <v>5.6657223796033997E-3</v>
      </c>
      <c r="E718" s="10">
        <f t="shared" si="609"/>
        <v>5.9523809523809521E-3</v>
      </c>
      <c r="F718" s="10">
        <f t="shared" si="609"/>
        <v>5.5687325977106326E-3</v>
      </c>
      <c r="G718" s="10">
        <f t="shared" si="609"/>
        <v>6.2578222778473091E-3</v>
      </c>
      <c r="H718" s="10">
        <f t="shared" si="609"/>
        <v>5.5242966751918162E-3</v>
      </c>
      <c r="I718" s="10">
        <f t="shared" si="609"/>
        <v>4.6850079744816583E-3</v>
      </c>
      <c r="J718" s="10">
        <f t="shared" si="609"/>
        <v>5.8444774640911343E-3</v>
      </c>
      <c r="K718" s="10">
        <f t="shared" si="609"/>
        <v>7.0189511681540157E-3</v>
      </c>
      <c r="L718" s="25"/>
      <c r="M718" s="135">
        <f t="shared" si="593"/>
        <v>1.1744737040628814E-3</v>
      </c>
      <c r="N718" s="36">
        <f t="shared" si="594"/>
        <v>7.6112889030670663E-4</v>
      </c>
      <c r="O718" s="36">
        <f t="shared" si="595"/>
        <v>2.8792096495756639E-3</v>
      </c>
    </row>
    <row r="719" spans="1:16" x14ac:dyDescent="0.2">
      <c r="A719" s="68" t="s">
        <v>61</v>
      </c>
      <c r="B719" s="75">
        <f t="shared" ref="B719:C719" si="610">B706/B$697</f>
        <v>4.0387722132471729E-3</v>
      </c>
      <c r="C719" s="75">
        <f t="shared" si="610"/>
        <v>3.5492457852706301E-3</v>
      </c>
      <c r="D719" s="75">
        <f t="shared" ref="D719:K719" si="611">D706/D$697</f>
        <v>4.2981342190094758E-3</v>
      </c>
      <c r="E719" s="75">
        <f t="shared" si="611"/>
        <v>4.1364003228410006E-3</v>
      </c>
      <c r="F719" s="75">
        <f t="shared" si="611"/>
        <v>6.0843559863875425E-3</v>
      </c>
      <c r="G719" s="75">
        <f t="shared" si="611"/>
        <v>7.3007926574885276E-3</v>
      </c>
      <c r="H719" s="75">
        <f t="shared" si="611"/>
        <v>7.5703324808184145E-3</v>
      </c>
      <c r="I719" s="75">
        <f t="shared" si="611"/>
        <v>8.9712918660287081E-3</v>
      </c>
      <c r="J719" s="75">
        <f t="shared" si="611"/>
        <v>9.8068350668647844E-3</v>
      </c>
      <c r="K719" s="75">
        <f t="shared" si="611"/>
        <v>1.0227614559310138E-2</v>
      </c>
      <c r="L719" s="76"/>
      <c r="M719" s="134">
        <f t="shared" si="593"/>
        <v>4.2077949244535319E-4</v>
      </c>
      <c r="N719" s="89">
        <f t="shared" si="594"/>
        <v>2.92682190182161E-3</v>
      </c>
      <c r="O719" s="89">
        <f t="shared" si="595"/>
        <v>6.1888423460629647E-3</v>
      </c>
      <c r="P719" s="85"/>
    </row>
    <row r="720" spans="1:16" x14ac:dyDescent="0.2">
      <c r="A720" s="8" t="s">
        <v>62</v>
      </c>
      <c r="B720" s="10">
        <f t="shared" ref="B720:C720" si="612">B707/B$697</f>
        <v>1.6357027463651051E-2</v>
      </c>
      <c r="C720" s="10">
        <f t="shared" si="612"/>
        <v>2.1985605836537515E-2</v>
      </c>
      <c r="D720" s="10">
        <f t="shared" ref="D720:K720" si="613">D707/D$697</f>
        <v>2.8328611898016998E-2</v>
      </c>
      <c r="E720" s="10">
        <f t="shared" si="613"/>
        <v>3.1981436642453592E-2</v>
      </c>
      <c r="F720" s="10">
        <f t="shared" si="613"/>
        <v>3.3928018974940702E-2</v>
      </c>
      <c r="G720" s="10">
        <f t="shared" si="613"/>
        <v>3.2019190654985395E-2</v>
      </c>
      <c r="H720" s="10">
        <f t="shared" si="613"/>
        <v>3.2736572890025573E-2</v>
      </c>
      <c r="I720" s="10">
        <f t="shared" si="613"/>
        <v>3.7978468899521528E-2</v>
      </c>
      <c r="J720" s="10">
        <f t="shared" si="613"/>
        <v>4.0812283308568599E-2</v>
      </c>
      <c r="K720" s="10">
        <f t="shared" si="613"/>
        <v>3.9807480196530631E-2</v>
      </c>
      <c r="L720" s="25"/>
      <c r="M720" s="135">
        <f t="shared" si="593"/>
        <v>-1.0048031120379677E-3</v>
      </c>
      <c r="N720" s="36">
        <f t="shared" si="594"/>
        <v>7.7882895415452361E-3</v>
      </c>
      <c r="O720" s="36">
        <f t="shared" si="595"/>
        <v>2.345045273287958E-2</v>
      </c>
    </row>
    <row r="721" spans="1:16" x14ac:dyDescent="0.2">
      <c r="A721" s="68" t="s">
        <v>131</v>
      </c>
      <c r="B721" s="75">
        <f t="shared" ref="B721:C721" si="614">B708/B$697</f>
        <v>1.2116316639741519E-2</v>
      </c>
      <c r="C721" s="75">
        <f t="shared" si="614"/>
        <v>1.7056097801439418E-2</v>
      </c>
      <c r="D721" s="75">
        <f t="shared" ref="D721:K721" si="615">D708/D$697</f>
        <v>1.9830028328611898E-2</v>
      </c>
      <c r="E721" s="75">
        <f t="shared" si="615"/>
        <v>2.6129943502824857E-2</v>
      </c>
      <c r="F721" s="75">
        <f t="shared" si="615"/>
        <v>3.1968650097968447E-2</v>
      </c>
      <c r="G721" s="75">
        <f t="shared" si="615"/>
        <v>3.5773884021693785E-2</v>
      </c>
      <c r="H721" s="75">
        <f t="shared" si="615"/>
        <v>3.6214833759590795E-2</v>
      </c>
      <c r="I721" s="75">
        <f t="shared" si="615"/>
        <v>3.8277511961722487E-2</v>
      </c>
      <c r="J721" s="75">
        <f t="shared" si="615"/>
        <v>3.6849925705794949E-2</v>
      </c>
      <c r="K721" s="75">
        <f t="shared" si="615"/>
        <v>3.820314850095257E-2</v>
      </c>
      <c r="L721" s="76"/>
      <c r="M721" s="134">
        <f t="shared" si="593"/>
        <v>1.3532227951576214E-3</v>
      </c>
      <c r="N721" s="89">
        <f t="shared" si="594"/>
        <v>2.4292644792587859E-3</v>
      </c>
      <c r="O721" s="89">
        <f t="shared" si="595"/>
        <v>2.6086831861211052E-2</v>
      </c>
      <c r="P721" s="85"/>
    </row>
    <row r="722" spans="1:16" x14ac:dyDescent="0.2">
      <c r="A722" s="8" t="s">
        <v>132</v>
      </c>
      <c r="B722" s="10">
        <f t="shared" ref="B722:C722" si="616">B709/B$697</f>
        <v>3.8570274636510499E-2</v>
      </c>
      <c r="C722" s="10">
        <f t="shared" si="616"/>
        <v>3.8943113477274971E-2</v>
      </c>
      <c r="D722" s="10">
        <f t="shared" ref="D722:K722" si="617">D709/D$697</f>
        <v>3.7999413890788314E-2</v>
      </c>
      <c r="E722" s="10">
        <f t="shared" si="617"/>
        <v>3.6824051654560132E-2</v>
      </c>
      <c r="F722" s="10">
        <f t="shared" si="617"/>
        <v>3.7537382695679078E-2</v>
      </c>
      <c r="G722" s="10">
        <f t="shared" si="617"/>
        <v>3.7234042553191488E-2</v>
      </c>
      <c r="H722" s="10">
        <f t="shared" si="617"/>
        <v>3.7953964194373399E-2</v>
      </c>
      <c r="I722" s="10">
        <f t="shared" si="617"/>
        <v>3.6981658692185011E-2</v>
      </c>
      <c r="J722" s="10">
        <f t="shared" si="617"/>
        <v>3.9623576027736501E-2</v>
      </c>
      <c r="K722" s="10">
        <f t="shared" si="617"/>
        <v>3.8002607039005314E-2</v>
      </c>
      <c r="L722" s="25"/>
      <c r="M722" s="135">
        <f t="shared" si="593"/>
        <v>-1.6209689887311876E-3</v>
      </c>
      <c r="N722" s="36">
        <f t="shared" si="594"/>
        <v>7.6856448581382603E-4</v>
      </c>
      <c r="O722" s="36">
        <f t="shared" si="595"/>
        <v>-5.6766759750518508E-4</v>
      </c>
    </row>
    <row r="723" spans="1:16" x14ac:dyDescent="0.2">
      <c r="L723" s="19"/>
      <c r="M723" s="131"/>
    </row>
    <row r="724" spans="1:16" x14ac:dyDescent="0.2">
      <c r="A724" s="8" t="s">
        <v>63</v>
      </c>
      <c r="B724" s="6">
        <f>SUM(B698,B699,B700)</f>
        <v>7694</v>
      </c>
      <c r="C724" s="6">
        <f>SUM(C698,C699,C700)</f>
        <v>7666</v>
      </c>
      <c r="D724" s="6">
        <f>SUM(D698,D699,D700)</f>
        <v>7483</v>
      </c>
      <c r="E724" s="6">
        <f>SUM(E698,E699,E700)</f>
        <v>7033</v>
      </c>
      <c r="F724" s="6">
        <f>SUM(F698,F699,F700)</f>
        <v>6672</v>
      </c>
      <c r="G724" s="6">
        <f t="shared" ref="G724:K724" si="618">SUM(G698,G699,G700)</f>
        <v>6503</v>
      </c>
      <c r="H724" s="6">
        <f t="shared" si="618"/>
        <v>6649</v>
      </c>
      <c r="I724" s="6">
        <f t="shared" si="618"/>
        <v>6842</v>
      </c>
      <c r="J724" s="6">
        <f t="shared" si="618"/>
        <v>6839</v>
      </c>
      <c r="K724" s="6">
        <f t="shared" si="618"/>
        <v>6743</v>
      </c>
      <c r="L724" s="28">
        <f t="shared" ref="L724" si="619">K724-J724</f>
        <v>-96</v>
      </c>
      <c r="M724" s="128">
        <f t="shared" ref="M724" si="620">IFERROR((K724-J724)/J724,"n/a")</f>
        <v>-1.4037139932738705E-2</v>
      </c>
      <c r="N724" s="36">
        <f t="shared" ref="N724" si="621">IFERROR((K724-G724)/G724,"n/a")</f>
        <v>3.6906043364600953E-2</v>
      </c>
      <c r="O724" s="36">
        <f>IFERROR((K724-B724)/B724,"n/a")</f>
        <v>-0.12360280738237588</v>
      </c>
    </row>
    <row r="725" spans="1:16" x14ac:dyDescent="0.2">
      <c r="A725" s="68" t="s">
        <v>174</v>
      </c>
      <c r="B725" s="75">
        <f t="shared" ref="B725:C725" si="622">SUM(B711:B713)</f>
        <v>0.7768578352180936</v>
      </c>
      <c r="C725" s="75">
        <f t="shared" si="622"/>
        <v>0.75579217194124038</v>
      </c>
      <c r="D725" s="75">
        <f t="shared" ref="D725:K725" si="623">SUM(D711:D713)</f>
        <v>0.73097587183745238</v>
      </c>
      <c r="E725" s="75">
        <f t="shared" si="623"/>
        <v>0.70954398708636002</v>
      </c>
      <c r="F725" s="75">
        <f t="shared" si="623"/>
        <v>0.68804784985046918</v>
      </c>
      <c r="G725" s="75">
        <f t="shared" si="623"/>
        <v>0.6782436378806842</v>
      </c>
      <c r="H725" s="75">
        <f t="shared" si="623"/>
        <v>0.68020460358056267</v>
      </c>
      <c r="I725" s="75">
        <f t="shared" si="623"/>
        <v>0.68201754385964919</v>
      </c>
      <c r="J725" s="75">
        <f t="shared" si="623"/>
        <v>0.67746409113422479</v>
      </c>
      <c r="K725" s="75">
        <f t="shared" si="623"/>
        <v>0.67612553895517902</v>
      </c>
      <c r="L725" s="76"/>
      <c r="M725" s="129">
        <f>IFERROR((K725-J725),"n/a")</f>
        <v>-1.3385521790457711E-3</v>
      </c>
      <c r="N725" s="104">
        <f>IFERROR((K725-G725),"n/a")</f>
        <v>-2.1180989255051852E-3</v>
      </c>
      <c r="O725" s="104">
        <f>IFERROR((K725-B725),"n/a")</f>
        <v>-0.10073229626291458</v>
      </c>
      <c r="P725" s="85"/>
    </row>
    <row r="726" spans="1:16" x14ac:dyDescent="0.2">
      <c r="A726" s="8" t="s">
        <v>64</v>
      </c>
      <c r="B726" s="6">
        <f>SUM(B698:B703)</f>
        <v>8995</v>
      </c>
      <c r="C726" s="6">
        <f>SUM(C698:C703)</f>
        <v>9062</v>
      </c>
      <c r="D726" s="6">
        <f>SUM(D698:D703)</f>
        <v>9009</v>
      </c>
      <c r="E726" s="6">
        <f>SUM(E698:E703)</f>
        <v>8613</v>
      </c>
      <c r="F726" s="6">
        <f>SUM(F698:F703)</f>
        <v>8279</v>
      </c>
      <c r="G726" s="6">
        <f t="shared" ref="G726:K726" si="624">SUM(G698:G703)</f>
        <v>8134</v>
      </c>
      <c r="H726" s="6">
        <f t="shared" si="624"/>
        <v>8266</v>
      </c>
      <c r="I726" s="6">
        <f t="shared" si="624"/>
        <v>8440</v>
      </c>
      <c r="J726" s="6">
        <f t="shared" si="624"/>
        <v>8468</v>
      </c>
      <c r="K726" s="6">
        <f t="shared" si="624"/>
        <v>8361</v>
      </c>
      <c r="L726" s="28">
        <f t="shared" ref="L726" si="625">K726-J726</f>
        <v>-107</v>
      </c>
      <c r="M726" s="128">
        <f>IFERROR((K726-J726)/J726,"n/a")</f>
        <v>-1.2635805384978743E-2</v>
      </c>
      <c r="N726" s="36">
        <f>IFERROR((K726-G726)/G726,"n/a")</f>
        <v>2.7907548561593311E-2</v>
      </c>
      <c r="O726" s="36">
        <f t="shared" ref="O726" si="626">IFERROR((K726-B726)/B726,"n/a")</f>
        <v>-7.0483602001111728E-2</v>
      </c>
    </row>
    <row r="727" spans="1:16" x14ac:dyDescent="0.2">
      <c r="A727" s="68" t="s">
        <v>173</v>
      </c>
      <c r="B727" s="75">
        <f>SUM(B711:B716)</f>
        <v>0.90821890145395801</v>
      </c>
      <c r="C727" s="75">
        <f t="shared" ref="C727:D727" si="627">SUM(C711:C716)</f>
        <v>0.89342403628117917</v>
      </c>
      <c r="D727" s="75">
        <f t="shared" si="627"/>
        <v>0.88004298134219017</v>
      </c>
      <c r="E727" s="75">
        <f>SUM(E711:E716)</f>
        <v>0.86894673123486688</v>
      </c>
      <c r="F727" s="75">
        <f t="shared" ref="F727:K727" si="628">SUM(F711:F716)</f>
        <v>0.85376920697122816</v>
      </c>
      <c r="G727" s="75">
        <f t="shared" si="628"/>
        <v>0.84835210680016693</v>
      </c>
      <c r="H727" s="75">
        <f t="shared" si="628"/>
        <v>0.84562659846547317</v>
      </c>
      <c r="I727" s="75">
        <f t="shared" si="628"/>
        <v>0.84130781499202567</v>
      </c>
      <c r="J727" s="75">
        <f t="shared" si="628"/>
        <v>0.83883110450718168</v>
      </c>
      <c r="K727" s="75">
        <f t="shared" si="628"/>
        <v>0.83836358167051039</v>
      </c>
      <c r="L727" s="76"/>
      <c r="M727" s="129">
        <f>IFERROR((K727-J727),"n/a")</f>
        <v>-4.675228366712858E-4</v>
      </c>
      <c r="N727" s="104">
        <f>IFERROR((K727-G727),"n/a")</f>
        <v>-9.9885251296565336E-3</v>
      </c>
      <c r="O727" s="104">
        <f>IFERROR((K727-B727),"n/a")</f>
        <v>-6.9855319783447611E-2</v>
      </c>
      <c r="P727" s="85"/>
    </row>
    <row r="728" spans="1:16" x14ac:dyDescent="0.2">
      <c r="A728" s="8" t="s">
        <v>171</v>
      </c>
      <c r="B728" s="6">
        <f t="shared" ref="B728:C728" si="629">SUM(B704,B707,B708)</f>
        <v>446</v>
      </c>
      <c r="C728" s="6">
        <f t="shared" si="629"/>
        <v>605</v>
      </c>
      <c r="D728" s="6">
        <f t="shared" ref="D728:K728" si="630">SUM(D704,D707,D708)</f>
        <v>737</v>
      </c>
      <c r="E728" s="6">
        <f t="shared" si="630"/>
        <v>834</v>
      </c>
      <c r="F728" s="6">
        <f t="shared" si="630"/>
        <v>941</v>
      </c>
      <c r="G728" s="6">
        <f t="shared" si="630"/>
        <v>967</v>
      </c>
      <c r="H728" s="6">
        <f t="shared" si="630"/>
        <v>1010</v>
      </c>
      <c r="I728" s="6">
        <f t="shared" si="630"/>
        <v>1084</v>
      </c>
      <c r="J728" s="6">
        <f t="shared" si="630"/>
        <v>1069</v>
      </c>
      <c r="K728" s="6">
        <f t="shared" si="630"/>
        <v>1061</v>
      </c>
      <c r="L728" s="28">
        <f t="shared" ref="L728" si="631">K728-J728</f>
        <v>-8</v>
      </c>
      <c r="M728" s="128">
        <f>IFERROR((K728-J728)/J728,"n/a")</f>
        <v>-7.4836295603367634E-3</v>
      </c>
      <c r="N728" s="36">
        <f>IFERROR((K728-G728)/G728,"n/a")</f>
        <v>9.7207859358841783E-2</v>
      </c>
      <c r="O728" s="36">
        <f t="shared" ref="O728" si="632">IFERROR((K728-B728)/B728,"n/a")</f>
        <v>1.3789237668161436</v>
      </c>
    </row>
    <row r="729" spans="1:16" x14ac:dyDescent="0.2">
      <c r="A729" s="68" t="s">
        <v>172</v>
      </c>
      <c r="B729" s="75">
        <f t="shared" ref="B729:C729" si="633">B728/B697</f>
        <v>4.5032310177705974E-2</v>
      </c>
      <c r="C729" s="75">
        <f t="shared" si="633"/>
        <v>5.9647047224686979E-2</v>
      </c>
      <c r="D729" s="75">
        <f t="shared" ref="D729:K729" si="634">D728/D697</f>
        <v>7.1993748168408714E-2</v>
      </c>
      <c r="E729" s="75">
        <f t="shared" si="634"/>
        <v>8.4140435835351093E-2</v>
      </c>
      <c r="F729" s="75">
        <f t="shared" si="634"/>
        <v>9.7040321748994532E-2</v>
      </c>
      <c r="G729" s="75">
        <f t="shared" si="634"/>
        <v>0.10085523571130579</v>
      </c>
      <c r="H729" s="75">
        <f t="shared" si="634"/>
        <v>0.10332480818414322</v>
      </c>
      <c r="I729" s="75">
        <f t="shared" si="634"/>
        <v>0.10805422647527911</v>
      </c>
      <c r="J729" s="75">
        <f t="shared" si="634"/>
        <v>0.1058940069341258</v>
      </c>
      <c r="K729" s="86">
        <f t="shared" si="634"/>
        <v>0.10638724556302015</v>
      </c>
      <c r="L729" s="76"/>
      <c r="M729" s="129">
        <f>IFERROR((K729-J729),"n/a")</f>
        <v>4.9323862889434633E-4</v>
      </c>
      <c r="N729" s="104">
        <f>IFERROR((K729-G729),"n/a")</f>
        <v>5.5320098517143562E-3</v>
      </c>
      <c r="O729" s="104">
        <f>IFERROR((K729-B729),"n/a")</f>
        <v>6.1354935385314176E-2</v>
      </c>
      <c r="P729" s="85"/>
    </row>
    <row r="730" spans="1:16" x14ac:dyDescent="0.2">
      <c r="A730" t="s">
        <v>148</v>
      </c>
    </row>
    <row r="731" spans="1:16" x14ac:dyDescent="0.2">
      <c r="A731" s="15" t="s">
        <v>207</v>
      </c>
    </row>
    <row r="733" spans="1:16" ht="18" x14ac:dyDescent="0.4">
      <c r="A733" s="1" t="s">
        <v>224</v>
      </c>
    </row>
    <row r="735" spans="1:16" ht="10.5" x14ac:dyDescent="0.25">
      <c r="A735" s="2"/>
      <c r="B735" s="114" t="str">
        <f>B$2</f>
        <v>Year of Fall Census</v>
      </c>
      <c r="C735" s="3"/>
      <c r="D735" s="3"/>
      <c r="E735" s="3"/>
      <c r="F735" s="3"/>
      <c r="G735" s="3"/>
      <c r="H735" s="3"/>
      <c r="I735" s="3"/>
      <c r="J735" s="3"/>
      <c r="K735" s="3"/>
      <c r="L735" s="22" t="str">
        <f>L$2</f>
        <v>diff</v>
      </c>
      <c r="M735" s="117" t="str">
        <f>M$2</f>
        <v>% chg</v>
      </c>
      <c r="N735" s="123" t="str">
        <f>N$2</f>
        <v>pct chg 5/10 year</v>
      </c>
      <c r="O735" s="115"/>
      <c r="P735" s="116" t="str">
        <f>P$2</f>
        <v>10yr</v>
      </c>
    </row>
    <row r="736" spans="1:16" ht="10.5" x14ac:dyDescent="0.25">
      <c r="A736" s="4" t="s">
        <v>0</v>
      </c>
      <c r="B736" s="113">
        <f>B$3</f>
        <v>2017</v>
      </c>
      <c r="C736" s="113">
        <f t="shared" ref="C736:K736" si="635">C$3</f>
        <v>2018</v>
      </c>
      <c r="D736" s="113">
        <f t="shared" si="635"/>
        <v>2019</v>
      </c>
      <c r="E736" s="113" t="str">
        <f t="shared" si="635"/>
        <v>2020^</v>
      </c>
      <c r="F736" s="113">
        <f t="shared" si="635"/>
        <v>2021</v>
      </c>
      <c r="G736" s="113">
        <f t="shared" si="635"/>
        <v>2022</v>
      </c>
      <c r="H736" s="113">
        <f t="shared" si="635"/>
        <v>2023</v>
      </c>
      <c r="I736" s="113">
        <f t="shared" si="635"/>
        <v>2024</v>
      </c>
      <c r="J736" s="113">
        <f t="shared" si="635"/>
        <v>2025</v>
      </c>
      <c r="K736" s="113">
        <f t="shared" si="635"/>
        <v>2026</v>
      </c>
      <c r="L736" s="23" t="str">
        <f>L$3</f>
        <v>2025 to 2026</v>
      </c>
      <c r="M736" s="125"/>
      <c r="N736" s="24" t="str">
        <f>N$3</f>
        <v>2022-26</v>
      </c>
      <c r="O736" s="24" t="str">
        <f>O$3</f>
        <v>2017-26</v>
      </c>
      <c r="P736" s="113" t="str">
        <f>P$3</f>
        <v>trend</v>
      </c>
    </row>
    <row r="737" spans="1:16" x14ac:dyDescent="0.2">
      <c r="A737" s="34" t="s">
        <v>58</v>
      </c>
      <c r="B737" s="34">
        <v>2039</v>
      </c>
      <c r="C737" s="34">
        <v>2207</v>
      </c>
      <c r="D737" s="34">
        <v>2270</v>
      </c>
      <c r="E737" s="34">
        <v>2615</v>
      </c>
      <c r="F737" s="34">
        <v>2472</v>
      </c>
      <c r="G737" s="34">
        <v>2442</v>
      </c>
      <c r="H737" s="34">
        <v>2439</v>
      </c>
      <c r="I737" s="34">
        <v>2507</v>
      </c>
      <c r="J737" s="34">
        <v>2803</v>
      </c>
      <c r="K737" s="34">
        <v>2458</v>
      </c>
      <c r="L737" s="35">
        <f t="shared" ref="L737:L749" si="636">K737-J737</f>
        <v>-345</v>
      </c>
      <c r="M737" s="128">
        <f t="shared" ref="M737:M749" si="637">IFERROR((K737-J737)/J737,"n/a")</f>
        <v>-0.12308241170174812</v>
      </c>
      <c r="N737" s="36">
        <f t="shared" ref="N737:N749" si="638">IFERROR((K737-G737)/G737,"n/a")</f>
        <v>6.5520065520065524E-3</v>
      </c>
      <c r="O737" s="36">
        <f t="shared" ref="O737:O749" si="639">IFERROR((K737-B737)/B737,"n/a")</f>
        <v>0.20549288867091711</v>
      </c>
    </row>
    <row r="738" spans="1:16" x14ac:dyDescent="0.2">
      <c r="A738" s="68" t="s">
        <v>156</v>
      </c>
      <c r="B738" s="74">
        <v>1132</v>
      </c>
      <c r="C738" s="74">
        <v>1146</v>
      </c>
      <c r="D738" s="74">
        <v>1186</v>
      </c>
      <c r="E738" s="74">
        <v>1414</v>
      </c>
      <c r="F738" s="74">
        <v>1279</v>
      </c>
      <c r="G738" s="74">
        <v>1232</v>
      </c>
      <c r="H738" s="74">
        <v>1217</v>
      </c>
      <c r="I738" s="74">
        <v>1293</v>
      </c>
      <c r="J738" s="74">
        <v>1381</v>
      </c>
      <c r="K738" s="74">
        <v>1217</v>
      </c>
      <c r="L738" s="93">
        <f t="shared" si="636"/>
        <v>-164</v>
      </c>
      <c r="M738" s="129">
        <f t="shared" si="637"/>
        <v>-0.11875452570601014</v>
      </c>
      <c r="N738" s="104">
        <f t="shared" si="638"/>
        <v>-1.2175324675324676E-2</v>
      </c>
      <c r="O738" s="104">
        <f t="shared" si="639"/>
        <v>7.5088339222614847E-2</v>
      </c>
      <c r="P738" s="85"/>
    </row>
    <row r="739" spans="1:16" x14ac:dyDescent="0.2">
      <c r="A739" s="8" t="s">
        <v>147</v>
      </c>
      <c r="B739" s="34">
        <v>327</v>
      </c>
      <c r="C739" s="34">
        <v>319</v>
      </c>
      <c r="D739" s="34">
        <v>314</v>
      </c>
      <c r="E739" s="34">
        <v>344</v>
      </c>
      <c r="F739" s="34">
        <v>330</v>
      </c>
      <c r="G739" s="34">
        <v>316</v>
      </c>
      <c r="H739" s="34">
        <v>352</v>
      </c>
      <c r="I739" s="34">
        <v>327</v>
      </c>
      <c r="J739" s="34">
        <v>369</v>
      </c>
      <c r="K739" s="34">
        <v>335</v>
      </c>
      <c r="L739" s="35">
        <f t="shared" si="636"/>
        <v>-34</v>
      </c>
      <c r="M739" s="128">
        <f t="shared" si="637"/>
        <v>-9.2140921409214094E-2</v>
      </c>
      <c r="N739" s="36">
        <f t="shared" si="638"/>
        <v>6.0126582278481014E-2</v>
      </c>
      <c r="O739" s="36">
        <f t="shared" si="639"/>
        <v>2.4464831804281346E-2</v>
      </c>
    </row>
    <row r="740" spans="1:16" x14ac:dyDescent="0.2">
      <c r="A740" s="68" t="s">
        <v>127</v>
      </c>
      <c r="B740" s="74">
        <v>62</v>
      </c>
      <c r="C740" s="74">
        <v>75</v>
      </c>
      <c r="D740" s="74">
        <v>94</v>
      </c>
      <c r="E740" s="74">
        <v>114</v>
      </c>
      <c r="F740" s="74">
        <v>116</v>
      </c>
      <c r="G740" s="74">
        <v>122</v>
      </c>
      <c r="H740" s="74">
        <v>98</v>
      </c>
      <c r="I740" s="74">
        <v>100</v>
      </c>
      <c r="J740" s="74">
        <v>115</v>
      </c>
      <c r="K740" s="74">
        <v>115</v>
      </c>
      <c r="L740" s="93">
        <f t="shared" si="636"/>
        <v>0</v>
      </c>
      <c r="M740" s="129">
        <f t="shared" si="637"/>
        <v>0</v>
      </c>
      <c r="N740" s="104">
        <f t="shared" si="638"/>
        <v>-5.737704918032787E-2</v>
      </c>
      <c r="O740" s="104">
        <f t="shared" si="639"/>
        <v>0.85483870967741937</v>
      </c>
      <c r="P740" s="85"/>
    </row>
    <row r="741" spans="1:16" x14ac:dyDescent="0.2">
      <c r="A741" s="8" t="s">
        <v>128</v>
      </c>
      <c r="B741" s="34">
        <v>150</v>
      </c>
      <c r="C741" s="34">
        <v>158</v>
      </c>
      <c r="D741" s="34">
        <v>176</v>
      </c>
      <c r="E741" s="34">
        <v>262</v>
      </c>
      <c r="F741" s="34">
        <v>242</v>
      </c>
      <c r="G741" s="34">
        <v>243</v>
      </c>
      <c r="H741" s="34">
        <v>245</v>
      </c>
      <c r="I741" s="34">
        <v>269</v>
      </c>
      <c r="J741" s="34">
        <v>307</v>
      </c>
      <c r="K741" s="34">
        <v>282</v>
      </c>
      <c r="L741" s="35">
        <f t="shared" si="636"/>
        <v>-25</v>
      </c>
      <c r="M741" s="128">
        <f t="shared" si="637"/>
        <v>-8.143322475570032E-2</v>
      </c>
      <c r="N741" s="36">
        <f t="shared" si="638"/>
        <v>0.16049382716049382</v>
      </c>
      <c r="O741" s="36">
        <f t="shared" si="639"/>
        <v>0.88</v>
      </c>
    </row>
    <row r="742" spans="1:16" x14ac:dyDescent="0.2">
      <c r="A742" s="68" t="s">
        <v>129</v>
      </c>
      <c r="B742" s="74">
        <v>25</v>
      </c>
      <c r="C742" s="74">
        <v>22</v>
      </c>
      <c r="D742" s="74">
        <v>23</v>
      </c>
      <c r="E742" s="74">
        <v>33</v>
      </c>
      <c r="F742" s="74">
        <v>29</v>
      </c>
      <c r="G742" s="74">
        <v>35</v>
      </c>
      <c r="H742" s="74">
        <v>30</v>
      </c>
      <c r="I742" s="74">
        <v>31</v>
      </c>
      <c r="J742" s="74">
        <v>30</v>
      </c>
      <c r="K742" s="74">
        <v>23</v>
      </c>
      <c r="L742" s="93">
        <f t="shared" si="636"/>
        <v>-7</v>
      </c>
      <c r="M742" s="129">
        <f t="shared" si="637"/>
        <v>-0.23333333333333334</v>
      </c>
      <c r="N742" s="104">
        <f t="shared" si="638"/>
        <v>-0.34285714285714286</v>
      </c>
      <c r="O742" s="104">
        <f t="shared" si="639"/>
        <v>-0.08</v>
      </c>
      <c r="P742" s="85"/>
    </row>
    <row r="743" spans="1:16" x14ac:dyDescent="0.2">
      <c r="A743" s="8" t="s">
        <v>130</v>
      </c>
      <c r="B743" s="34">
        <v>59</v>
      </c>
      <c r="C743" s="34">
        <v>68</v>
      </c>
      <c r="D743" s="34">
        <v>68</v>
      </c>
      <c r="E743" s="34">
        <v>86</v>
      </c>
      <c r="F743" s="34">
        <v>93</v>
      </c>
      <c r="G743" s="34">
        <v>96</v>
      </c>
      <c r="H743" s="34">
        <v>88</v>
      </c>
      <c r="I743" s="34">
        <v>99</v>
      </c>
      <c r="J743" s="34">
        <v>108</v>
      </c>
      <c r="K743" s="34">
        <v>89</v>
      </c>
      <c r="L743" s="35">
        <f t="shared" si="636"/>
        <v>-19</v>
      </c>
      <c r="M743" s="128">
        <f t="shared" si="637"/>
        <v>-0.17592592592592593</v>
      </c>
      <c r="N743" s="36">
        <f t="shared" si="638"/>
        <v>-7.2916666666666671E-2</v>
      </c>
      <c r="O743" s="36">
        <f t="shared" si="639"/>
        <v>0.50847457627118642</v>
      </c>
    </row>
    <row r="744" spans="1:16" x14ac:dyDescent="0.2">
      <c r="A744" s="68" t="s">
        <v>59</v>
      </c>
      <c r="B744" s="74">
        <v>15</v>
      </c>
      <c r="C744" s="74">
        <v>20</v>
      </c>
      <c r="D744" s="74">
        <v>26</v>
      </c>
      <c r="E744" s="74">
        <v>45</v>
      </c>
      <c r="F744" s="74">
        <v>56</v>
      </c>
      <c r="G744" s="74">
        <v>51</v>
      </c>
      <c r="H744" s="74">
        <v>45</v>
      </c>
      <c r="I744" s="74">
        <v>57</v>
      </c>
      <c r="J744" s="74">
        <v>70</v>
      </c>
      <c r="K744" s="74">
        <v>64</v>
      </c>
      <c r="L744" s="93">
        <f t="shared" si="636"/>
        <v>-6</v>
      </c>
      <c r="M744" s="129">
        <f t="shared" si="637"/>
        <v>-8.5714285714285715E-2</v>
      </c>
      <c r="N744" s="104">
        <f t="shared" si="638"/>
        <v>0.25490196078431371</v>
      </c>
      <c r="O744" s="104">
        <f t="shared" si="639"/>
        <v>3.2666666666666666</v>
      </c>
      <c r="P744" s="85"/>
    </row>
    <row r="745" spans="1:16" x14ac:dyDescent="0.2">
      <c r="A745" s="8" t="s">
        <v>60</v>
      </c>
      <c r="B745" s="6">
        <v>12</v>
      </c>
      <c r="C745" s="6">
        <v>8</v>
      </c>
      <c r="D745" s="6">
        <v>12</v>
      </c>
      <c r="E745" s="6">
        <v>18</v>
      </c>
      <c r="F745" s="6">
        <v>14</v>
      </c>
      <c r="G745" s="6">
        <v>14</v>
      </c>
      <c r="H745" s="6">
        <v>16</v>
      </c>
      <c r="I745" s="6">
        <v>12</v>
      </c>
      <c r="J745" s="6">
        <v>15</v>
      </c>
      <c r="K745" s="6">
        <v>14</v>
      </c>
      <c r="L745" s="28">
        <f t="shared" si="636"/>
        <v>-1</v>
      </c>
      <c r="M745" s="128">
        <f t="shared" si="637"/>
        <v>-6.6666666666666666E-2</v>
      </c>
      <c r="N745" s="36">
        <f t="shared" si="638"/>
        <v>0</v>
      </c>
      <c r="O745" s="36">
        <f t="shared" si="639"/>
        <v>0.16666666666666666</v>
      </c>
    </row>
    <row r="746" spans="1:16" x14ac:dyDescent="0.2">
      <c r="A746" s="68" t="s">
        <v>61</v>
      </c>
      <c r="B746" s="69">
        <v>15</v>
      </c>
      <c r="C746" s="69">
        <v>19</v>
      </c>
      <c r="D746" s="69">
        <v>19</v>
      </c>
      <c r="E746" s="69">
        <v>16</v>
      </c>
      <c r="F746" s="69">
        <v>17</v>
      </c>
      <c r="G746" s="69">
        <v>10</v>
      </c>
      <c r="H746" s="69">
        <v>15</v>
      </c>
      <c r="I746" s="69">
        <v>18</v>
      </c>
      <c r="J746" s="69">
        <v>22</v>
      </c>
      <c r="K746" s="69">
        <v>25</v>
      </c>
      <c r="L746" s="71">
        <f t="shared" si="636"/>
        <v>3</v>
      </c>
      <c r="M746" s="129">
        <f t="shared" si="637"/>
        <v>0.13636363636363635</v>
      </c>
      <c r="N746" s="104">
        <f t="shared" si="638"/>
        <v>1.5</v>
      </c>
      <c r="O746" s="104">
        <f t="shared" si="639"/>
        <v>0.66666666666666663</v>
      </c>
      <c r="P746" s="85"/>
    </row>
    <row r="747" spans="1:16" x14ac:dyDescent="0.2">
      <c r="A747" s="8" t="s">
        <v>62</v>
      </c>
      <c r="B747" s="6">
        <v>26</v>
      </c>
      <c r="C747" s="6">
        <v>33</v>
      </c>
      <c r="D747" s="6">
        <v>28</v>
      </c>
      <c r="E747" s="6">
        <v>34</v>
      </c>
      <c r="F747" s="6">
        <v>31</v>
      </c>
      <c r="G747" s="6">
        <v>35</v>
      </c>
      <c r="H747" s="6">
        <v>42</v>
      </c>
      <c r="I747" s="6">
        <v>36</v>
      </c>
      <c r="J747" s="6">
        <v>38</v>
      </c>
      <c r="K747" s="6">
        <v>41</v>
      </c>
      <c r="L747" s="28">
        <f t="shared" si="636"/>
        <v>3</v>
      </c>
      <c r="M747" s="128">
        <f t="shared" si="637"/>
        <v>7.8947368421052627E-2</v>
      </c>
      <c r="N747" s="36">
        <f t="shared" si="638"/>
        <v>0.17142857142857143</v>
      </c>
      <c r="O747" s="36">
        <f t="shared" si="639"/>
        <v>0.57692307692307687</v>
      </c>
    </row>
    <row r="748" spans="1:16" x14ac:dyDescent="0.2">
      <c r="A748" s="68" t="s">
        <v>131</v>
      </c>
      <c r="B748" s="69">
        <v>38</v>
      </c>
      <c r="C748" s="69">
        <v>37</v>
      </c>
      <c r="D748" s="69">
        <v>43</v>
      </c>
      <c r="E748" s="69">
        <v>41</v>
      </c>
      <c r="F748" s="69">
        <v>43</v>
      </c>
      <c r="G748" s="69">
        <v>38</v>
      </c>
      <c r="H748" s="69">
        <v>42</v>
      </c>
      <c r="I748" s="69">
        <v>51</v>
      </c>
      <c r="J748" s="69">
        <v>57</v>
      </c>
      <c r="K748" s="69">
        <v>48</v>
      </c>
      <c r="L748" s="71">
        <f t="shared" si="636"/>
        <v>-9</v>
      </c>
      <c r="M748" s="129">
        <f t="shared" si="637"/>
        <v>-0.15789473684210525</v>
      </c>
      <c r="N748" s="104">
        <f t="shared" si="638"/>
        <v>0.26315789473684209</v>
      </c>
      <c r="O748" s="104">
        <f t="shared" si="639"/>
        <v>0.26315789473684209</v>
      </c>
      <c r="P748" s="85"/>
    </row>
    <row r="749" spans="1:16" x14ac:dyDescent="0.2">
      <c r="A749" s="8" t="s">
        <v>132</v>
      </c>
      <c r="B749" s="6">
        <v>178</v>
      </c>
      <c r="C749" s="6">
        <v>302</v>
      </c>
      <c r="D749" s="6">
        <v>281</v>
      </c>
      <c r="E749" s="6">
        <v>208</v>
      </c>
      <c r="F749" s="6">
        <v>222</v>
      </c>
      <c r="G749" s="6">
        <v>250</v>
      </c>
      <c r="H749" s="6">
        <v>249</v>
      </c>
      <c r="I749" s="6">
        <v>214</v>
      </c>
      <c r="J749" s="6">
        <v>291</v>
      </c>
      <c r="K749" s="6">
        <v>205</v>
      </c>
      <c r="L749" s="28">
        <f t="shared" si="636"/>
        <v>-86</v>
      </c>
      <c r="M749" s="128">
        <f t="shared" si="637"/>
        <v>-0.29553264604810997</v>
      </c>
      <c r="N749" s="36">
        <f t="shared" si="638"/>
        <v>-0.18</v>
      </c>
      <c r="O749" s="36">
        <f t="shared" si="639"/>
        <v>0.15168539325842698</v>
      </c>
    </row>
    <row r="750" spans="1:16" ht="10.5" x14ac:dyDescent="0.25">
      <c r="B750" s="9">
        <f>SUM(B751:B762)</f>
        <v>1</v>
      </c>
      <c r="C750" s="9">
        <f t="shared" ref="C750" si="640">SUM(C751:C762)</f>
        <v>1</v>
      </c>
      <c r="D750" s="9">
        <f t="shared" ref="D750" si="641">SUM(D751:D762)</f>
        <v>1</v>
      </c>
      <c r="E750" s="9">
        <f>SUM(E751:E762)</f>
        <v>0.99999999999999989</v>
      </c>
      <c r="F750" s="9">
        <f t="shared" ref="F750:G750" si="642">SUM(F751:F762)</f>
        <v>0.99999999999999989</v>
      </c>
      <c r="G750" s="9">
        <f t="shared" si="642"/>
        <v>0.99999999999999989</v>
      </c>
      <c r="H750" s="9">
        <f t="shared" ref="H750" si="643">SUM(H751:H762)</f>
        <v>0.99999999999999978</v>
      </c>
      <c r="I750" s="9">
        <f t="shared" ref="I750" si="644">SUM(I751:I762)</f>
        <v>1</v>
      </c>
      <c r="J750" s="9">
        <f t="shared" ref="J750" si="645">SUM(J751:J762)</f>
        <v>1</v>
      </c>
      <c r="K750" s="9">
        <f t="shared" ref="K750" si="646">SUM(K751:K762)</f>
        <v>1</v>
      </c>
      <c r="L750" s="20" t="s">
        <v>46</v>
      </c>
      <c r="M750" s="130"/>
      <c r="N750" s="11"/>
      <c r="O750" s="11"/>
    </row>
    <row r="751" spans="1:16" x14ac:dyDescent="0.2">
      <c r="A751" s="68" t="s">
        <v>156</v>
      </c>
      <c r="B751" s="75">
        <f>B738/B$737</f>
        <v>0.55517410495340858</v>
      </c>
      <c r="C751" s="75">
        <f t="shared" ref="C751:D751" si="647">C738/C$737</f>
        <v>0.51925690983235162</v>
      </c>
      <c r="D751" s="75">
        <f t="shared" si="647"/>
        <v>0.5224669603524229</v>
      </c>
      <c r="E751" s="75">
        <f>E738/E$737</f>
        <v>0.54072657743785846</v>
      </c>
      <c r="F751" s="75">
        <f t="shared" ref="F751:K751" si="648">F738/F$737</f>
        <v>0.51739482200647247</v>
      </c>
      <c r="G751" s="75">
        <f t="shared" si="648"/>
        <v>0.50450450450450446</v>
      </c>
      <c r="H751" s="75">
        <f t="shared" si="648"/>
        <v>0.49897498974989751</v>
      </c>
      <c r="I751" s="75">
        <f t="shared" si="648"/>
        <v>0.51575588352612689</v>
      </c>
      <c r="J751" s="75">
        <f t="shared" si="648"/>
        <v>0.49268640742062075</v>
      </c>
      <c r="K751" s="75">
        <f t="shared" si="648"/>
        <v>0.49511798209926772</v>
      </c>
      <c r="L751" s="76"/>
      <c r="M751" s="134">
        <f t="shared" ref="M751:M762" si="649">IFERROR((K751-J751),"n/a")</f>
        <v>2.4315746786469639E-3</v>
      </c>
      <c r="N751" s="89">
        <f t="shared" ref="N751:N762" si="650">IFERROR((K751-G751),"n/a")</f>
        <v>-9.3865224052367413E-3</v>
      </c>
      <c r="O751" s="89">
        <f t="shared" ref="O751:O762" si="651">IFERROR((K751-B751),"n/a")</f>
        <v>-6.0056122854140859E-2</v>
      </c>
      <c r="P751" s="85"/>
    </row>
    <row r="752" spans="1:16" x14ac:dyDescent="0.2">
      <c r="A752" s="8" t="s">
        <v>147</v>
      </c>
      <c r="B752" s="10">
        <f t="shared" ref="B752:C752" si="652">B739/B$737</f>
        <v>0.16037273173124081</v>
      </c>
      <c r="C752" s="10">
        <f t="shared" si="652"/>
        <v>0.14454009968282736</v>
      </c>
      <c r="D752" s="10">
        <f t="shared" ref="D752:K752" si="653">D739/D$737</f>
        <v>0.13832599118942732</v>
      </c>
      <c r="E752" s="10">
        <f t="shared" si="653"/>
        <v>0.13154875717017209</v>
      </c>
      <c r="F752" s="10">
        <f t="shared" si="653"/>
        <v>0.13349514563106796</v>
      </c>
      <c r="G752" s="10">
        <f t="shared" si="653"/>
        <v>0.12940212940212939</v>
      </c>
      <c r="H752" s="10">
        <f t="shared" si="653"/>
        <v>0.14432144321443213</v>
      </c>
      <c r="I752" s="10">
        <f t="shared" si="653"/>
        <v>0.13043478260869565</v>
      </c>
      <c r="J752" s="10">
        <f t="shared" si="653"/>
        <v>0.13164466642882625</v>
      </c>
      <c r="K752" s="10">
        <f t="shared" si="653"/>
        <v>0.13628966639544346</v>
      </c>
      <c r="L752" s="25"/>
      <c r="M752" s="135">
        <f t="shared" si="649"/>
        <v>4.6449999666172137E-3</v>
      </c>
      <c r="N752" s="36">
        <f t="shared" si="650"/>
        <v>6.8875369933140695E-3</v>
      </c>
      <c r="O752" s="36">
        <f t="shared" si="651"/>
        <v>-2.4083065335797349E-2</v>
      </c>
    </row>
    <row r="753" spans="1:16" x14ac:dyDescent="0.2">
      <c r="A753" s="68" t="s">
        <v>127</v>
      </c>
      <c r="B753" s="75">
        <f t="shared" ref="B753:C753" si="654">B740/B$737</f>
        <v>3.0407062285434036E-2</v>
      </c>
      <c r="C753" s="75">
        <f t="shared" si="654"/>
        <v>3.3982782057091071E-2</v>
      </c>
      <c r="D753" s="75">
        <f t="shared" ref="D753:K753" si="655">D740/D$737</f>
        <v>4.1409691629955947E-2</v>
      </c>
      <c r="E753" s="75">
        <f t="shared" si="655"/>
        <v>4.3594646271510516E-2</v>
      </c>
      <c r="F753" s="75">
        <f t="shared" si="655"/>
        <v>4.6925566343042069E-2</v>
      </c>
      <c r="G753" s="75">
        <f t="shared" si="655"/>
        <v>4.9959049959049956E-2</v>
      </c>
      <c r="H753" s="75">
        <f t="shared" si="655"/>
        <v>4.0180401804018037E-2</v>
      </c>
      <c r="I753" s="75">
        <f t="shared" si="655"/>
        <v>3.9888312724371759E-2</v>
      </c>
      <c r="J753" s="75">
        <f t="shared" si="655"/>
        <v>4.1027470567249376E-2</v>
      </c>
      <c r="K753" s="75">
        <f t="shared" si="655"/>
        <v>4.6786004882017902E-2</v>
      </c>
      <c r="L753" s="76"/>
      <c r="M753" s="134">
        <f t="shared" si="649"/>
        <v>5.7585343147685264E-3</v>
      </c>
      <c r="N753" s="89">
        <f t="shared" si="650"/>
        <v>-3.1730450770320537E-3</v>
      </c>
      <c r="O753" s="89">
        <f t="shared" si="651"/>
        <v>1.6378942596583866E-2</v>
      </c>
      <c r="P753" s="85"/>
    </row>
    <row r="754" spans="1:16" x14ac:dyDescent="0.2">
      <c r="A754" s="8" t="s">
        <v>128</v>
      </c>
      <c r="B754" s="10">
        <f t="shared" ref="B754:C754" si="656">B741/B$737</f>
        <v>7.3565473271211379E-2</v>
      </c>
      <c r="C754" s="10">
        <f t="shared" si="656"/>
        <v>7.1590394200271856E-2</v>
      </c>
      <c r="D754" s="10">
        <f t="shared" ref="D754:K754" si="657">D741/D$737</f>
        <v>7.7533039647577087E-2</v>
      </c>
      <c r="E754" s="10">
        <f t="shared" si="657"/>
        <v>0.10019120458891013</v>
      </c>
      <c r="F754" s="10">
        <f t="shared" si="657"/>
        <v>9.7896440129449841E-2</v>
      </c>
      <c r="G754" s="10">
        <f t="shared" si="657"/>
        <v>9.9508599508599513E-2</v>
      </c>
      <c r="H754" s="10">
        <f t="shared" si="657"/>
        <v>0.1004510045100451</v>
      </c>
      <c r="I754" s="10">
        <f t="shared" si="657"/>
        <v>0.10729956122856003</v>
      </c>
      <c r="J754" s="10">
        <f t="shared" si="657"/>
        <v>0.10952550838387443</v>
      </c>
      <c r="K754" s="10">
        <f t="shared" si="657"/>
        <v>0.11472742066720912</v>
      </c>
      <c r="L754" s="25"/>
      <c r="M754" s="135">
        <f t="shared" si="649"/>
        <v>5.201912283334692E-3</v>
      </c>
      <c r="N754" s="36">
        <f t="shared" si="650"/>
        <v>1.5218821158609605E-2</v>
      </c>
      <c r="O754" s="36">
        <f t="shared" si="651"/>
        <v>4.1161947395997739E-2</v>
      </c>
    </row>
    <row r="755" spans="1:16" x14ac:dyDescent="0.2">
      <c r="A755" s="68" t="s">
        <v>129</v>
      </c>
      <c r="B755" s="75">
        <f t="shared" ref="B755:C755" si="658">B742/B$737</f>
        <v>1.2260912211868563E-2</v>
      </c>
      <c r="C755" s="75">
        <f t="shared" si="658"/>
        <v>9.9682827367467142E-3</v>
      </c>
      <c r="D755" s="75">
        <f t="shared" ref="D755:K755" si="659">D742/D$737</f>
        <v>1.013215859030837E-2</v>
      </c>
      <c r="E755" s="75">
        <f t="shared" si="659"/>
        <v>1.2619502868068833E-2</v>
      </c>
      <c r="F755" s="75">
        <f t="shared" si="659"/>
        <v>1.1731391585760517E-2</v>
      </c>
      <c r="G755" s="75">
        <f t="shared" si="659"/>
        <v>1.4332514332514333E-2</v>
      </c>
      <c r="H755" s="75">
        <f t="shared" si="659"/>
        <v>1.2300123001230012E-2</v>
      </c>
      <c r="I755" s="75">
        <f t="shared" si="659"/>
        <v>1.2365376944555246E-2</v>
      </c>
      <c r="J755" s="75">
        <f t="shared" si="659"/>
        <v>1.0702818408847663E-2</v>
      </c>
      <c r="K755" s="75">
        <f t="shared" si="659"/>
        <v>9.3572009764035808E-3</v>
      </c>
      <c r="L755" s="76"/>
      <c r="M755" s="134">
        <f t="shared" si="649"/>
        <v>-1.3456174324440826E-3</v>
      </c>
      <c r="N755" s="89">
        <f t="shared" si="650"/>
        <v>-4.9753133561107523E-3</v>
      </c>
      <c r="O755" s="89">
        <f t="shared" si="651"/>
        <v>-2.9037112354649824E-3</v>
      </c>
      <c r="P755" s="85"/>
    </row>
    <row r="756" spans="1:16" x14ac:dyDescent="0.2">
      <c r="A756" s="8" t="s">
        <v>130</v>
      </c>
      <c r="B756" s="10">
        <f t="shared" ref="B756:C756" si="660">B743/B$737</f>
        <v>2.8935752820009809E-2</v>
      </c>
      <c r="C756" s="10">
        <f t="shared" si="660"/>
        <v>3.0811055731762575E-2</v>
      </c>
      <c r="D756" s="10">
        <f t="shared" ref="D756:K756" si="661">D743/D$737</f>
        <v>2.9955947136563875E-2</v>
      </c>
      <c r="E756" s="10">
        <f t="shared" si="661"/>
        <v>3.2887189292543022E-2</v>
      </c>
      <c r="F756" s="10">
        <f t="shared" si="661"/>
        <v>3.7621359223300968E-2</v>
      </c>
      <c r="G756" s="10">
        <f t="shared" si="661"/>
        <v>3.9312039312039311E-2</v>
      </c>
      <c r="H756" s="10">
        <f t="shared" si="661"/>
        <v>3.6080360803608033E-2</v>
      </c>
      <c r="I756" s="10">
        <f t="shared" si="661"/>
        <v>3.9489429597128041E-2</v>
      </c>
      <c r="J756" s="10">
        <f t="shared" si="661"/>
        <v>3.8530146271851584E-2</v>
      </c>
      <c r="K756" s="10">
        <f t="shared" si="661"/>
        <v>3.6208299430431246E-2</v>
      </c>
      <c r="L756" s="25"/>
      <c r="M756" s="135">
        <f t="shared" si="649"/>
        <v>-2.3218468414203386E-3</v>
      </c>
      <c r="N756" s="36">
        <f t="shared" si="650"/>
        <v>-3.1037398816080655E-3</v>
      </c>
      <c r="O756" s="36">
        <f t="shared" si="651"/>
        <v>7.2725466104214369E-3</v>
      </c>
    </row>
    <row r="757" spans="1:16" x14ac:dyDescent="0.2">
      <c r="A757" s="68" t="s">
        <v>59</v>
      </c>
      <c r="B757" s="75">
        <f t="shared" ref="B757:C757" si="662">B744/B$737</f>
        <v>7.3565473271211381E-3</v>
      </c>
      <c r="C757" s="75">
        <f t="shared" si="662"/>
        <v>9.0620752152242856E-3</v>
      </c>
      <c r="D757" s="75">
        <f t="shared" ref="D757:K757" si="663">D744/D$737</f>
        <v>1.145374449339207E-2</v>
      </c>
      <c r="E757" s="75">
        <f t="shared" si="663"/>
        <v>1.7208413001912046E-2</v>
      </c>
      <c r="F757" s="75">
        <f t="shared" si="663"/>
        <v>2.2653721682847898E-2</v>
      </c>
      <c r="G757" s="75">
        <f t="shared" si="663"/>
        <v>2.0884520884520884E-2</v>
      </c>
      <c r="H757" s="75">
        <f t="shared" si="663"/>
        <v>1.8450184501845018E-2</v>
      </c>
      <c r="I757" s="75">
        <f t="shared" si="663"/>
        <v>2.2736338252891904E-2</v>
      </c>
      <c r="J757" s="75">
        <f t="shared" si="663"/>
        <v>2.4973242953977882E-2</v>
      </c>
      <c r="K757" s="75">
        <f t="shared" si="663"/>
        <v>2.6037428803905614E-2</v>
      </c>
      <c r="L757" s="76"/>
      <c r="M757" s="134">
        <f t="shared" si="649"/>
        <v>1.0641858499277311E-3</v>
      </c>
      <c r="N757" s="89">
        <f t="shared" si="650"/>
        <v>5.1529079193847298E-3</v>
      </c>
      <c r="O757" s="89">
        <f t="shared" si="651"/>
        <v>1.8680881476784476E-2</v>
      </c>
      <c r="P757" s="85"/>
    </row>
    <row r="758" spans="1:16" x14ac:dyDescent="0.2">
      <c r="A758" s="8" t="s">
        <v>60</v>
      </c>
      <c r="B758" s="10">
        <f t="shared" ref="B758:C758" si="664">B745/B$737</f>
        <v>5.8852378616969106E-3</v>
      </c>
      <c r="C758" s="10">
        <f t="shared" si="664"/>
        <v>3.6248300860897147E-3</v>
      </c>
      <c r="D758" s="10">
        <f t="shared" ref="D758:K758" si="665">D745/D$737</f>
        <v>5.2863436123348016E-3</v>
      </c>
      <c r="E758" s="10">
        <f t="shared" si="665"/>
        <v>6.8833652007648186E-3</v>
      </c>
      <c r="F758" s="10">
        <f t="shared" si="665"/>
        <v>5.6634304207119745E-3</v>
      </c>
      <c r="G758" s="10">
        <f t="shared" si="665"/>
        <v>5.7330057330057327E-3</v>
      </c>
      <c r="H758" s="10">
        <f t="shared" si="665"/>
        <v>6.5600656006560062E-3</v>
      </c>
      <c r="I758" s="10">
        <f t="shared" si="665"/>
        <v>4.7865975269246108E-3</v>
      </c>
      <c r="J758" s="10">
        <f t="shared" si="665"/>
        <v>5.3514092044238317E-3</v>
      </c>
      <c r="K758" s="10">
        <f t="shared" si="665"/>
        <v>5.6956875508543531E-3</v>
      </c>
      <c r="L758" s="25"/>
      <c r="M758" s="135">
        <f t="shared" si="649"/>
        <v>3.4427834643052137E-4</v>
      </c>
      <c r="N758" s="36">
        <f t="shared" si="650"/>
        <v>-3.7318182151379643E-5</v>
      </c>
      <c r="O758" s="36">
        <f t="shared" si="651"/>
        <v>-1.8955031084255756E-4</v>
      </c>
    </row>
    <row r="759" spans="1:16" x14ac:dyDescent="0.2">
      <c r="A759" s="68" t="s">
        <v>61</v>
      </c>
      <c r="B759" s="75">
        <f t="shared" ref="B759:C759" si="666">B746/B$737</f>
        <v>7.3565473271211381E-3</v>
      </c>
      <c r="C759" s="75">
        <f t="shared" si="666"/>
        <v>8.6089714544630713E-3</v>
      </c>
      <c r="D759" s="75">
        <f t="shared" ref="D759:K759" si="667">D746/D$737</f>
        <v>8.3700440528634359E-3</v>
      </c>
      <c r="E759" s="75">
        <f t="shared" si="667"/>
        <v>6.1185468451242829E-3</v>
      </c>
      <c r="F759" s="75">
        <f t="shared" si="667"/>
        <v>6.8770226537216827E-3</v>
      </c>
      <c r="G759" s="75">
        <f t="shared" si="667"/>
        <v>4.095004095004095E-3</v>
      </c>
      <c r="H759" s="75">
        <f t="shared" si="667"/>
        <v>6.1500615006150061E-3</v>
      </c>
      <c r="I759" s="75">
        <f t="shared" si="667"/>
        <v>7.1798962903869166E-3</v>
      </c>
      <c r="J759" s="75">
        <f t="shared" si="667"/>
        <v>7.84873349982162E-3</v>
      </c>
      <c r="K759" s="75">
        <f t="shared" si="667"/>
        <v>1.017087062652563E-2</v>
      </c>
      <c r="L759" s="76"/>
      <c r="M759" s="134">
        <f t="shared" si="649"/>
        <v>2.3221371267040103E-3</v>
      </c>
      <c r="N759" s="89">
        <f t="shared" si="650"/>
        <v>6.0758665315215352E-3</v>
      </c>
      <c r="O759" s="89">
        <f t="shared" si="651"/>
        <v>2.8143232994044922E-3</v>
      </c>
      <c r="P759" s="85"/>
    </row>
    <row r="760" spans="1:16" x14ac:dyDescent="0.2">
      <c r="A760" s="8" t="s">
        <v>62</v>
      </c>
      <c r="B760" s="10">
        <f t="shared" ref="B760:C760" si="668">B747/B$737</f>
        <v>1.2751348700343305E-2</v>
      </c>
      <c r="C760" s="10">
        <f t="shared" si="668"/>
        <v>1.4952424105120073E-2</v>
      </c>
      <c r="D760" s="10">
        <f t="shared" ref="D760:K760" si="669">D747/D$737</f>
        <v>1.2334801762114538E-2</v>
      </c>
      <c r="E760" s="10">
        <f t="shared" si="669"/>
        <v>1.3001912045889101E-2</v>
      </c>
      <c r="F760" s="10">
        <f t="shared" si="669"/>
        <v>1.2540453074433657E-2</v>
      </c>
      <c r="G760" s="10">
        <f t="shared" si="669"/>
        <v>1.4332514332514333E-2</v>
      </c>
      <c r="H760" s="10">
        <f t="shared" si="669"/>
        <v>1.7220172201722016E-2</v>
      </c>
      <c r="I760" s="10">
        <f t="shared" si="669"/>
        <v>1.4359792580773833E-2</v>
      </c>
      <c r="J760" s="10">
        <f t="shared" si="669"/>
        <v>1.3556903317873707E-2</v>
      </c>
      <c r="K760" s="10">
        <f t="shared" si="669"/>
        <v>1.6680227827502035E-2</v>
      </c>
      <c r="L760" s="25"/>
      <c r="M760" s="135">
        <f t="shared" si="649"/>
        <v>3.1233245096283276E-3</v>
      </c>
      <c r="N760" s="36">
        <f t="shared" si="650"/>
        <v>2.3477134949877014E-3</v>
      </c>
      <c r="O760" s="36">
        <f t="shared" si="651"/>
        <v>3.9288791271587294E-3</v>
      </c>
    </row>
    <row r="761" spans="1:16" x14ac:dyDescent="0.2">
      <c r="A761" s="68" t="s">
        <v>131</v>
      </c>
      <c r="B761" s="75">
        <f t="shared" ref="B761:C761" si="670">B748/B$737</f>
        <v>1.8636586562040217E-2</v>
      </c>
      <c r="C761" s="75">
        <f t="shared" si="670"/>
        <v>1.6764839148164928E-2</v>
      </c>
      <c r="D761" s="75">
        <f t="shared" ref="D761:K761" si="671">D748/D$737</f>
        <v>1.8942731277533039E-2</v>
      </c>
      <c r="E761" s="75">
        <f t="shared" si="671"/>
        <v>1.5678776290630976E-2</v>
      </c>
      <c r="F761" s="75">
        <f t="shared" si="671"/>
        <v>1.7394822006472493E-2</v>
      </c>
      <c r="G761" s="75">
        <f t="shared" si="671"/>
        <v>1.5561015561015561E-2</v>
      </c>
      <c r="H761" s="75">
        <f t="shared" si="671"/>
        <v>1.7220172201722016E-2</v>
      </c>
      <c r="I761" s="75">
        <f t="shared" si="671"/>
        <v>2.0343039489429598E-2</v>
      </c>
      <c r="J761" s="75">
        <f t="shared" si="671"/>
        <v>2.0335354976810559E-2</v>
      </c>
      <c r="K761" s="75">
        <f t="shared" si="671"/>
        <v>1.9528071602929211E-2</v>
      </c>
      <c r="L761" s="76"/>
      <c r="M761" s="134">
        <f t="shared" si="649"/>
        <v>-8.0728337388134841E-4</v>
      </c>
      <c r="N761" s="89">
        <f t="shared" si="650"/>
        <v>3.9670560419136497E-3</v>
      </c>
      <c r="O761" s="89">
        <f t="shared" si="651"/>
        <v>8.9148504088899447E-4</v>
      </c>
      <c r="P761" s="85"/>
    </row>
    <row r="762" spans="1:16" x14ac:dyDescent="0.2">
      <c r="A762" s="8" t="s">
        <v>132</v>
      </c>
      <c r="B762" s="10">
        <f t="shared" ref="B762:C762" si="672">B749/B$737</f>
        <v>8.7297694948504173E-2</v>
      </c>
      <c r="C762" s="10">
        <f t="shared" si="672"/>
        <v>0.13683733574988671</v>
      </c>
      <c r="D762" s="10">
        <f t="shared" ref="D762:K762" si="673">D749/D$737</f>
        <v>0.1237885462555066</v>
      </c>
      <c r="E762" s="10">
        <f t="shared" si="673"/>
        <v>7.9541108986615677E-2</v>
      </c>
      <c r="F762" s="10">
        <f t="shared" si="673"/>
        <v>8.9805825242718448E-2</v>
      </c>
      <c r="G762" s="10">
        <f t="shared" si="673"/>
        <v>0.10237510237510238</v>
      </c>
      <c r="H762" s="10">
        <f t="shared" si="673"/>
        <v>0.10209102091020911</v>
      </c>
      <c r="I762" s="10">
        <f t="shared" si="673"/>
        <v>8.536098923015556E-2</v>
      </c>
      <c r="J762" s="10">
        <f t="shared" si="673"/>
        <v>0.10381733856582233</v>
      </c>
      <c r="K762" s="10">
        <f t="shared" si="673"/>
        <v>8.3401139137510169E-2</v>
      </c>
      <c r="L762" s="25"/>
      <c r="M762" s="135">
        <f t="shared" si="649"/>
        <v>-2.041619942831216E-2</v>
      </c>
      <c r="N762" s="36">
        <f t="shared" si="650"/>
        <v>-1.8973963237592206E-2</v>
      </c>
      <c r="O762" s="36">
        <f t="shared" si="651"/>
        <v>-3.8965558109940041E-3</v>
      </c>
    </row>
    <row r="763" spans="1:16" x14ac:dyDescent="0.2">
      <c r="L763" s="19"/>
      <c r="M763" s="131"/>
    </row>
    <row r="764" spans="1:16" x14ac:dyDescent="0.2">
      <c r="A764" s="8" t="s">
        <v>63</v>
      </c>
      <c r="B764" s="6">
        <f>SUM(B738,B739,B740)</f>
        <v>1521</v>
      </c>
      <c r="C764" s="6">
        <f>SUM(C738,C739,C740)</f>
        <v>1540</v>
      </c>
      <c r="D764" s="6">
        <f>SUM(D738,D739,D740)</f>
        <v>1594</v>
      </c>
      <c r="E764" s="6">
        <f>SUM(E738,E739,E740)</f>
        <v>1872</v>
      </c>
      <c r="F764" s="6">
        <f>SUM(F738,F739,F740)</f>
        <v>1725</v>
      </c>
      <c r="G764" s="6">
        <f t="shared" ref="G764:K764" si="674">SUM(G738,G739,G740)</f>
        <v>1670</v>
      </c>
      <c r="H764" s="6">
        <f t="shared" si="674"/>
        <v>1667</v>
      </c>
      <c r="I764" s="6">
        <f t="shared" si="674"/>
        <v>1720</v>
      </c>
      <c r="J764" s="6">
        <f t="shared" si="674"/>
        <v>1865</v>
      </c>
      <c r="K764" s="6">
        <f t="shared" si="674"/>
        <v>1667</v>
      </c>
      <c r="L764" s="28">
        <f t="shared" ref="L764" si="675">K764-J764</f>
        <v>-198</v>
      </c>
      <c r="M764" s="128">
        <f t="shared" ref="M764" si="676">IFERROR((K764-J764)/J764,"n/a")</f>
        <v>-0.1061662198391421</v>
      </c>
      <c r="N764" s="36">
        <f t="shared" ref="N764" si="677">IFERROR((K764-G764)/G764,"n/a")</f>
        <v>-1.7964071856287425E-3</v>
      </c>
      <c r="O764" s="36">
        <f t="shared" ref="O764" si="678">IFERROR((K764-B764)/B764,"n/a")</f>
        <v>9.5989480604865215E-2</v>
      </c>
    </row>
    <row r="765" spans="1:16" x14ac:dyDescent="0.2">
      <c r="A765" s="68" t="s">
        <v>174</v>
      </c>
      <c r="B765" s="75">
        <f t="shared" ref="B765:C765" si="679">SUM(B751:B753)</f>
        <v>0.74595389897008335</v>
      </c>
      <c r="C765" s="75">
        <f t="shared" si="679"/>
        <v>0.69777979157226999</v>
      </c>
      <c r="D765" s="75">
        <f t="shared" ref="D765:K765" si="680">SUM(D751:D753)</f>
        <v>0.70220264317180625</v>
      </c>
      <c r="E765" s="75">
        <f t="shared" si="680"/>
        <v>0.71586998087954112</v>
      </c>
      <c r="F765" s="75">
        <f t="shared" si="680"/>
        <v>0.69781553398058249</v>
      </c>
      <c r="G765" s="75">
        <f t="shared" si="680"/>
        <v>0.6838656838656838</v>
      </c>
      <c r="H765" s="75">
        <f t="shared" si="680"/>
        <v>0.68347683476834764</v>
      </c>
      <c r="I765" s="75">
        <f t="shared" si="680"/>
        <v>0.68607897885919433</v>
      </c>
      <c r="J765" s="75">
        <f t="shared" si="680"/>
        <v>0.6653585444166964</v>
      </c>
      <c r="K765" s="75">
        <f t="shared" si="680"/>
        <v>0.6781936533767291</v>
      </c>
      <c r="L765" s="76"/>
      <c r="M765" s="129">
        <f t="shared" ref="M765" si="681">IFERROR((K765-J765),"n/a")</f>
        <v>1.2835108960032704E-2</v>
      </c>
      <c r="N765" s="104">
        <f t="shared" ref="N765" si="682">IFERROR((K765-G765),"n/a")</f>
        <v>-5.6720304889547046E-3</v>
      </c>
      <c r="O765" s="104">
        <f t="shared" ref="O765" si="683">IFERROR((K765-B765),"n/a")</f>
        <v>-6.7760245593354251E-2</v>
      </c>
      <c r="P765" s="85"/>
    </row>
    <row r="766" spans="1:16" x14ac:dyDescent="0.2">
      <c r="A766" s="8" t="s">
        <v>64</v>
      </c>
      <c r="B766" s="6">
        <f>SUM(B738:B743)</f>
        <v>1755</v>
      </c>
      <c r="C766" s="6">
        <f>SUM(C738:C743)</f>
        <v>1788</v>
      </c>
      <c r="D766" s="6">
        <f>SUM(D738:D743)</f>
        <v>1861</v>
      </c>
      <c r="E766" s="6">
        <f>SUM(E738:E743)</f>
        <v>2253</v>
      </c>
      <c r="F766" s="6">
        <f>SUM(F738:F743)</f>
        <v>2089</v>
      </c>
      <c r="G766" s="6">
        <f t="shared" ref="G766:K766" si="684">SUM(G738:G743)</f>
        <v>2044</v>
      </c>
      <c r="H766" s="6">
        <f t="shared" si="684"/>
        <v>2030</v>
      </c>
      <c r="I766" s="6">
        <f t="shared" si="684"/>
        <v>2119</v>
      </c>
      <c r="J766" s="6">
        <f t="shared" si="684"/>
        <v>2310</v>
      </c>
      <c r="K766" s="6">
        <f t="shared" si="684"/>
        <v>2061</v>
      </c>
      <c r="L766" s="28">
        <f t="shared" ref="L766" si="685">K766-J766</f>
        <v>-249</v>
      </c>
      <c r="M766" s="128">
        <f t="shared" ref="M766" si="686">IFERROR((K766-J766)/J766,"n/a")</f>
        <v>-0.10779220779220779</v>
      </c>
      <c r="N766" s="36">
        <f t="shared" ref="N766" si="687">IFERROR((K766-G766)/G766,"n/a")</f>
        <v>8.3170254403131111E-3</v>
      </c>
      <c r="O766" s="36">
        <f t="shared" ref="O766" si="688">IFERROR((K766-B766)/B766,"n/a")</f>
        <v>0.17435897435897435</v>
      </c>
    </row>
    <row r="767" spans="1:16" x14ac:dyDescent="0.2">
      <c r="A767" s="68" t="s">
        <v>173</v>
      </c>
      <c r="B767" s="75">
        <f t="shared" ref="B767:C767" si="689">SUM(B751:B756)</f>
        <v>0.86071603727317314</v>
      </c>
      <c r="C767" s="75">
        <f t="shared" si="689"/>
        <v>0.81014952424105113</v>
      </c>
      <c r="D767" s="75">
        <f t="shared" ref="D767:K767" si="690">SUM(D751:D756)</f>
        <v>0.81982378854625559</v>
      </c>
      <c r="E767" s="75">
        <f t="shared" si="690"/>
        <v>0.86156787762906306</v>
      </c>
      <c r="F767" s="75">
        <f t="shared" si="690"/>
        <v>0.8450647249190939</v>
      </c>
      <c r="G767" s="75">
        <f t="shared" si="690"/>
        <v>0.83701883701883695</v>
      </c>
      <c r="H767" s="75">
        <f t="shared" si="690"/>
        <v>0.83230832308323066</v>
      </c>
      <c r="I767" s="75">
        <f t="shared" si="690"/>
        <v>0.84523334662943761</v>
      </c>
      <c r="J767" s="75">
        <f t="shared" si="690"/>
        <v>0.82411701748127009</v>
      </c>
      <c r="K767" s="75">
        <f t="shared" si="690"/>
        <v>0.83848657445077301</v>
      </c>
      <c r="L767" s="76"/>
      <c r="M767" s="129">
        <f t="shared" ref="M767" si="691">IFERROR((K767-J767),"n/a")</f>
        <v>1.4369556969502928E-2</v>
      </c>
      <c r="N767" s="104">
        <f t="shared" ref="N767" si="692">IFERROR((K767-G767),"n/a")</f>
        <v>1.467737431936067E-3</v>
      </c>
      <c r="O767" s="104">
        <f t="shared" ref="O767" si="693">IFERROR((K767-B767),"n/a")</f>
        <v>-2.2229462822400126E-2</v>
      </c>
      <c r="P767" s="85"/>
    </row>
    <row r="768" spans="1:16" x14ac:dyDescent="0.2">
      <c r="A768" s="8" t="s">
        <v>171</v>
      </c>
      <c r="B768" s="6">
        <f t="shared" ref="B768:C768" si="694">SUM(B744,B747,B748)</f>
        <v>79</v>
      </c>
      <c r="C768" s="6">
        <f t="shared" si="694"/>
        <v>90</v>
      </c>
      <c r="D768" s="6">
        <f t="shared" ref="D768:K768" si="695">SUM(D744,D747,D748)</f>
        <v>97</v>
      </c>
      <c r="E768" s="6">
        <f t="shared" si="695"/>
        <v>120</v>
      </c>
      <c r="F768" s="6">
        <f t="shared" si="695"/>
        <v>130</v>
      </c>
      <c r="G768" s="6">
        <f t="shared" si="695"/>
        <v>124</v>
      </c>
      <c r="H768" s="6">
        <f t="shared" si="695"/>
        <v>129</v>
      </c>
      <c r="I768" s="6">
        <f t="shared" si="695"/>
        <v>144</v>
      </c>
      <c r="J768" s="6">
        <f t="shared" si="695"/>
        <v>165</v>
      </c>
      <c r="K768" s="6">
        <f t="shared" si="695"/>
        <v>153</v>
      </c>
      <c r="L768" s="28">
        <f t="shared" ref="L768" si="696">K768-J768</f>
        <v>-12</v>
      </c>
      <c r="M768" s="128">
        <f t="shared" ref="M768" si="697">IFERROR((K768-J768)/J768,"n/a")</f>
        <v>-7.2727272727272724E-2</v>
      </c>
      <c r="N768" s="36">
        <f t="shared" ref="N768" si="698">IFERROR((K768-G768)/G768,"n/a")</f>
        <v>0.23387096774193547</v>
      </c>
      <c r="O768" s="36">
        <f t="shared" ref="O768" si="699">IFERROR((K768-B768)/B768,"n/a")</f>
        <v>0.93670886075949367</v>
      </c>
    </row>
    <row r="769" spans="1:16" x14ac:dyDescent="0.2">
      <c r="A769" s="68" t="s">
        <v>172</v>
      </c>
      <c r="B769" s="75">
        <f t="shared" ref="B769:C769" si="700">B768/B737</f>
        <v>3.8744482589504657E-2</v>
      </c>
      <c r="C769" s="75">
        <f t="shared" si="700"/>
        <v>4.0779338468509285E-2</v>
      </c>
      <c r="D769" s="75">
        <f t="shared" ref="D769:K769" si="701">D768/D737</f>
        <v>4.2731277533039645E-2</v>
      </c>
      <c r="E769" s="75">
        <f t="shared" si="701"/>
        <v>4.5889101338432124E-2</v>
      </c>
      <c r="F769" s="75">
        <f t="shared" si="701"/>
        <v>5.2588996763754045E-2</v>
      </c>
      <c r="G769" s="75">
        <f t="shared" si="701"/>
        <v>5.0778050778050775E-2</v>
      </c>
      <c r="H769" s="75">
        <f t="shared" si="701"/>
        <v>5.2890528905289051E-2</v>
      </c>
      <c r="I769" s="75">
        <f t="shared" si="701"/>
        <v>5.7439170323095333E-2</v>
      </c>
      <c r="J769" s="75">
        <f t="shared" si="701"/>
        <v>5.8865501248662147E-2</v>
      </c>
      <c r="K769" s="86">
        <f t="shared" si="701"/>
        <v>6.2245728234336863E-2</v>
      </c>
      <c r="L769" s="76"/>
      <c r="M769" s="129">
        <f t="shared" ref="M769" si="702">IFERROR((K769-J769),"n/a")</f>
        <v>3.3802269856747155E-3</v>
      </c>
      <c r="N769" s="104">
        <f t="shared" ref="N769" si="703">IFERROR((K769-G769),"n/a")</f>
        <v>1.1467677456286088E-2</v>
      </c>
      <c r="O769" s="104">
        <f t="shared" ref="O769" si="704">IFERROR((K769-B769),"n/a")</f>
        <v>2.3501245644832205E-2</v>
      </c>
      <c r="P769" s="85"/>
    </row>
    <row r="770" spans="1:16" x14ac:dyDescent="0.2">
      <c r="A770" t="s">
        <v>148</v>
      </c>
    </row>
    <row r="771" spans="1:16" x14ac:dyDescent="0.2">
      <c r="A771" s="15" t="s">
        <v>207</v>
      </c>
    </row>
    <row r="773" spans="1:16" ht="18" x14ac:dyDescent="0.4">
      <c r="A773" s="1" t="s">
        <v>225</v>
      </c>
    </row>
    <row r="775" spans="1:16" ht="10.5" x14ac:dyDescent="0.25">
      <c r="A775" s="2"/>
      <c r="B775" s="114" t="str">
        <f>B$2</f>
        <v>Year of Fall Census</v>
      </c>
      <c r="C775" s="3"/>
      <c r="D775" s="3"/>
      <c r="E775" s="3"/>
      <c r="F775" s="3"/>
      <c r="G775" s="3"/>
      <c r="H775" s="3"/>
      <c r="I775" s="3"/>
      <c r="J775" s="3"/>
      <c r="K775" s="3"/>
      <c r="L775" s="22" t="str">
        <f>L$2</f>
        <v>diff</v>
      </c>
      <c r="M775" s="117" t="str">
        <f>M$2</f>
        <v>% chg</v>
      </c>
      <c r="N775" s="123" t="str">
        <f>N$2</f>
        <v>pct chg 5/10 year</v>
      </c>
      <c r="O775" s="115"/>
      <c r="P775" s="116" t="str">
        <f>P$2</f>
        <v>10yr</v>
      </c>
    </row>
    <row r="776" spans="1:16" ht="10.5" x14ac:dyDescent="0.25">
      <c r="A776" s="4" t="s">
        <v>0</v>
      </c>
      <c r="B776" s="113">
        <f>B$3</f>
        <v>2017</v>
      </c>
      <c r="C776" s="113">
        <f t="shared" ref="C776:K776" si="705">C$3</f>
        <v>2018</v>
      </c>
      <c r="D776" s="113">
        <f t="shared" si="705"/>
        <v>2019</v>
      </c>
      <c r="E776" s="113" t="str">
        <f t="shared" si="705"/>
        <v>2020^</v>
      </c>
      <c r="F776" s="113">
        <f t="shared" si="705"/>
        <v>2021</v>
      </c>
      <c r="G776" s="113">
        <f t="shared" si="705"/>
        <v>2022</v>
      </c>
      <c r="H776" s="113">
        <f t="shared" si="705"/>
        <v>2023</v>
      </c>
      <c r="I776" s="113">
        <f t="shared" si="705"/>
        <v>2024</v>
      </c>
      <c r="J776" s="113">
        <f t="shared" si="705"/>
        <v>2025</v>
      </c>
      <c r="K776" s="113">
        <f t="shared" si="705"/>
        <v>2026</v>
      </c>
      <c r="L776" s="23" t="str">
        <f>L$3</f>
        <v>2025 to 2026</v>
      </c>
      <c r="M776" s="125"/>
      <c r="N776" s="24" t="str">
        <f>N$3</f>
        <v>2022-26</v>
      </c>
      <c r="O776" s="24" t="str">
        <f>O$3</f>
        <v>2017-26</v>
      </c>
      <c r="P776" s="113" t="str">
        <f>P$3</f>
        <v>trend</v>
      </c>
    </row>
    <row r="777" spans="1:16" x14ac:dyDescent="0.2">
      <c r="A777" s="34" t="s">
        <v>91</v>
      </c>
      <c r="B777" s="34">
        <v>1343</v>
      </c>
      <c r="C777" s="34">
        <v>1491</v>
      </c>
      <c r="D777" s="34">
        <v>1620</v>
      </c>
      <c r="E777" s="34">
        <v>1639</v>
      </c>
      <c r="F777" s="34">
        <v>1681</v>
      </c>
      <c r="G777" s="34">
        <v>1647</v>
      </c>
      <c r="H777" s="34">
        <v>2114</v>
      </c>
      <c r="I777" s="34">
        <v>2242</v>
      </c>
      <c r="J777" s="34">
        <v>2418</v>
      </c>
      <c r="K777" s="34">
        <v>1960</v>
      </c>
      <c r="L777" s="35">
        <f t="shared" ref="L777:L789" si="706">K777-J777</f>
        <v>-458</v>
      </c>
      <c r="M777" s="128">
        <f t="shared" ref="M777:M789" si="707">IFERROR((K777-J777)/J777,"n/a")</f>
        <v>-0.18941273779983459</v>
      </c>
      <c r="N777" s="36">
        <f t="shared" ref="N777:N789" si="708">IFERROR((K777-G777)/G777,"n/a")</f>
        <v>0.19004250151791136</v>
      </c>
      <c r="O777" s="36">
        <f t="shared" ref="O777:O789" si="709">IFERROR((K777-B777)/B777,"n/a")</f>
        <v>0.4594192107222636</v>
      </c>
    </row>
    <row r="778" spans="1:16" x14ac:dyDescent="0.2">
      <c r="A778" s="68" t="s">
        <v>65</v>
      </c>
      <c r="B778" s="74">
        <v>8</v>
      </c>
      <c r="C778" s="74">
        <v>10</v>
      </c>
      <c r="D778" s="74">
        <v>10</v>
      </c>
      <c r="E778" s="74">
        <v>13</v>
      </c>
      <c r="F778" s="74">
        <v>13</v>
      </c>
      <c r="G778" s="74">
        <v>15</v>
      </c>
      <c r="H778" s="74">
        <v>17</v>
      </c>
      <c r="I778" s="74">
        <v>18</v>
      </c>
      <c r="J778" s="74">
        <v>13</v>
      </c>
      <c r="K778" s="74">
        <v>21</v>
      </c>
      <c r="L778" s="93">
        <f t="shared" si="706"/>
        <v>8</v>
      </c>
      <c r="M778" s="129">
        <f t="shared" si="707"/>
        <v>0.61538461538461542</v>
      </c>
      <c r="N778" s="104">
        <f t="shared" si="708"/>
        <v>0.4</v>
      </c>
      <c r="O778" s="104">
        <f t="shared" si="709"/>
        <v>1.625</v>
      </c>
      <c r="P778" s="85"/>
    </row>
    <row r="779" spans="1:16" x14ac:dyDescent="0.2">
      <c r="A779" s="8" t="s">
        <v>66</v>
      </c>
      <c r="B779" s="34">
        <v>102</v>
      </c>
      <c r="C779" s="34">
        <v>108</v>
      </c>
      <c r="D779" s="34">
        <v>104</v>
      </c>
      <c r="E779" s="34">
        <v>179</v>
      </c>
      <c r="F779" s="34">
        <v>208</v>
      </c>
      <c r="G779" s="34">
        <v>161</v>
      </c>
      <c r="H779" s="34">
        <v>224</v>
      </c>
      <c r="I779" s="34">
        <v>196</v>
      </c>
      <c r="J779" s="34">
        <v>186</v>
      </c>
      <c r="K779" s="34">
        <v>125</v>
      </c>
      <c r="L779" s="35">
        <f t="shared" si="706"/>
        <v>-61</v>
      </c>
      <c r="M779" s="128">
        <f t="shared" si="707"/>
        <v>-0.32795698924731181</v>
      </c>
      <c r="N779" s="36">
        <f t="shared" si="708"/>
        <v>-0.2236024844720497</v>
      </c>
      <c r="O779" s="36">
        <f t="shared" si="709"/>
        <v>0.22549019607843138</v>
      </c>
    </row>
    <row r="780" spans="1:16" x14ac:dyDescent="0.2">
      <c r="A780" s="68" t="s">
        <v>67</v>
      </c>
      <c r="B780" s="74">
        <v>41</v>
      </c>
      <c r="C780" s="74">
        <v>49</v>
      </c>
      <c r="D780" s="74">
        <v>54</v>
      </c>
      <c r="E780" s="74">
        <v>285</v>
      </c>
      <c r="F780" s="74">
        <v>235</v>
      </c>
      <c r="G780" s="74">
        <v>219</v>
      </c>
      <c r="H780" s="74">
        <v>315</v>
      </c>
      <c r="I780" s="74">
        <v>429</v>
      </c>
      <c r="J780" s="74">
        <v>306</v>
      </c>
      <c r="K780" s="74">
        <v>158</v>
      </c>
      <c r="L780" s="93">
        <f t="shared" si="706"/>
        <v>-148</v>
      </c>
      <c r="M780" s="129">
        <f t="shared" si="707"/>
        <v>-0.48366013071895425</v>
      </c>
      <c r="N780" s="104">
        <f t="shared" si="708"/>
        <v>-0.27853881278538811</v>
      </c>
      <c r="O780" s="104">
        <f t="shared" si="709"/>
        <v>2.8536585365853657</v>
      </c>
      <c r="P780" s="85"/>
    </row>
    <row r="781" spans="1:16" x14ac:dyDescent="0.2">
      <c r="A781" s="8" t="s">
        <v>68</v>
      </c>
      <c r="B781" s="34">
        <v>74</v>
      </c>
      <c r="C781" s="34">
        <v>69</v>
      </c>
      <c r="D781" s="34">
        <v>129</v>
      </c>
      <c r="E781" s="34">
        <v>102</v>
      </c>
      <c r="F781" s="34">
        <v>93</v>
      </c>
      <c r="G781" s="34">
        <v>108</v>
      </c>
      <c r="H781" s="34">
        <v>150</v>
      </c>
      <c r="I781" s="34">
        <v>136</v>
      </c>
      <c r="J781" s="34">
        <v>125</v>
      </c>
      <c r="K781" s="34">
        <v>70</v>
      </c>
      <c r="L781" s="35">
        <f t="shared" si="706"/>
        <v>-55</v>
      </c>
      <c r="M781" s="128">
        <f t="shared" si="707"/>
        <v>-0.44</v>
      </c>
      <c r="N781" s="36">
        <f t="shared" si="708"/>
        <v>-0.35185185185185186</v>
      </c>
      <c r="O781" s="36">
        <f t="shared" si="709"/>
        <v>-5.4054054054054057E-2</v>
      </c>
    </row>
    <row r="782" spans="1:16" x14ac:dyDescent="0.2">
      <c r="A782" s="68" t="s">
        <v>69</v>
      </c>
      <c r="B782" s="74">
        <v>291</v>
      </c>
      <c r="C782" s="74">
        <v>276</v>
      </c>
      <c r="D782" s="74">
        <v>248</v>
      </c>
      <c r="E782" s="74">
        <v>192</v>
      </c>
      <c r="F782" s="74">
        <v>157</v>
      </c>
      <c r="G782" s="74">
        <v>109</v>
      </c>
      <c r="H782" s="74">
        <v>112</v>
      </c>
      <c r="I782" s="74">
        <v>85</v>
      </c>
      <c r="J782" s="74">
        <v>140</v>
      </c>
      <c r="K782" s="74">
        <v>77</v>
      </c>
      <c r="L782" s="93">
        <f t="shared" si="706"/>
        <v>-63</v>
      </c>
      <c r="M782" s="129">
        <f t="shared" si="707"/>
        <v>-0.45</v>
      </c>
      <c r="N782" s="104">
        <f t="shared" si="708"/>
        <v>-0.29357798165137616</v>
      </c>
      <c r="O782" s="104">
        <f t="shared" si="709"/>
        <v>-0.73539518900343648</v>
      </c>
      <c r="P782" s="85"/>
    </row>
    <row r="783" spans="1:16" x14ac:dyDescent="0.2">
      <c r="A783" s="8" t="s">
        <v>70</v>
      </c>
      <c r="B783" s="34">
        <v>175</v>
      </c>
      <c r="C783" s="34">
        <v>231</v>
      </c>
      <c r="D783" s="34">
        <v>179</v>
      </c>
      <c r="E783" s="34">
        <v>167</v>
      </c>
      <c r="F783" s="34">
        <v>232</v>
      </c>
      <c r="G783" s="34">
        <v>345</v>
      </c>
      <c r="H783" s="34">
        <v>246</v>
      </c>
      <c r="I783" s="34">
        <v>347</v>
      </c>
      <c r="J783" s="34">
        <v>399</v>
      </c>
      <c r="K783" s="34">
        <v>765</v>
      </c>
      <c r="L783" s="35">
        <f t="shared" si="706"/>
        <v>366</v>
      </c>
      <c r="M783" s="128">
        <f t="shared" si="707"/>
        <v>0.91729323308270672</v>
      </c>
      <c r="N783" s="36">
        <f t="shared" si="708"/>
        <v>1.2173913043478262</v>
      </c>
      <c r="O783" s="36">
        <f t="shared" si="709"/>
        <v>3.3714285714285714</v>
      </c>
    </row>
    <row r="784" spans="1:16" x14ac:dyDescent="0.2">
      <c r="A784" s="68" t="s">
        <v>71</v>
      </c>
      <c r="B784" s="74">
        <v>74</v>
      </c>
      <c r="C784" s="74">
        <v>76</v>
      </c>
      <c r="D784" s="74">
        <v>105</v>
      </c>
      <c r="E784" s="74">
        <v>109</v>
      </c>
      <c r="F784" s="74">
        <v>164</v>
      </c>
      <c r="G784" s="74">
        <v>122</v>
      </c>
      <c r="H784" s="74">
        <v>251</v>
      </c>
      <c r="I784" s="74">
        <v>333</v>
      </c>
      <c r="J784" s="74">
        <v>521</v>
      </c>
      <c r="K784" s="74">
        <v>260</v>
      </c>
      <c r="L784" s="93">
        <f t="shared" si="706"/>
        <v>-261</v>
      </c>
      <c r="M784" s="129">
        <f t="shared" si="707"/>
        <v>-0.50095969289827258</v>
      </c>
      <c r="N784" s="104">
        <f t="shared" si="708"/>
        <v>1.1311475409836065</v>
      </c>
      <c r="O784" s="104">
        <f t="shared" si="709"/>
        <v>2.5135135135135136</v>
      </c>
      <c r="P784" s="85"/>
    </row>
    <row r="785" spans="1:16" x14ac:dyDescent="0.2">
      <c r="A785" s="8" t="s">
        <v>72</v>
      </c>
      <c r="B785" s="6">
        <v>91</v>
      </c>
      <c r="C785" s="6">
        <v>151</v>
      </c>
      <c r="D785" s="6">
        <v>241</v>
      </c>
      <c r="E785" s="6">
        <v>182</v>
      </c>
      <c r="F785" s="6">
        <v>133</v>
      </c>
      <c r="G785" s="6">
        <v>177</v>
      </c>
      <c r="H785" s="6">
        <v>399</v>
      </c>
      <c r="I785" s="6">
        <v>245</v>
      </c>
      <c r="J785" s="6">
        <v>294</v>
      </c>
      <c r="K785" s="6">
        <v>184</v>
      </c>
      <c r="L785" s="28">
        <f t="shared" si="706"/>
        <v>-110</v>
      </c>
      <c r="M785" s="128">
        <f t="shared" si="707"/>
        <v>-0.37414965986394561</v>
      </c>
      <c r="N785" s="36">
        <f t="shared" si="708"/>
        <v>3.954802259887006E-2</v>
      </c>
      <c r="O785" s="36">
        <f t="shared" si="709"/>
        <v>1.0219780219780219</v>
      </c>
    </row>
    <row r="786" spans="1:16" x14ac:dyDescent="0.2">
      <c r="A786" s="68" t="s">
        <v>73</v>
      </c>
      <c r="B786" s="69">
        <v>53</v>
      </c>
      <c r="C786" s="69">
        <v>36</v>
      </c>
      <c r="D786" s="69">
        <v>40</v>
      </c>
      <c r="E786" s="69">
        <v>21</v>
      </c>
      <c r="F786" s="69">
        <v>15</v>
      </c>
      <c r="G786" s="69">
        <v>13</v>
      </c>
      <c r="H786" s="69">
        <v>13</v>
      </c>
      <c r="I786" s="69">
        <v>13</v>
      </c>
      <c r="J786" s="69">
        <v>14</v>
      </c>
      <c r="K786" s="69">
        <v>9</v>
      </c>
      <c r="L786" s="71">
        <f t="shared" si="706"/>
        <v>-5</v>
      </c>
      <c r="M786" s="129">
        <f t="shared" si="707"/>
        <v>-0.35714285714285715</v>
      </c>
      <c r="N786" s="104">
        <f t="shared" si="708"/>
        <v>-0.30769230769230771</v>
      </c>
      <c r="O786" s="104">
        <f t="shared" si="709"/>
        <v>-0.83018867924528306</v>
      </c>
      <c r="P786" s="85"/>
    </row>
    <row r="787" spans="1:16" x14ac:dyDescent="0.2">
      <c r="A787" s="8" t="s">
        <v>74</v>
      </c>
      <c r="B787" s="6">
        <v>151</v>
      </c>
      <c r="C787" s="6">
        <v>198</v>
      </c>
      <c r="D787" s="6">
        <v>167</v>
      </c>
      <c r="E787" s="6">
        <v>122</v>
      </c>
      <c r="F787" s="6">
        <v>171</v>
      </c>
      <c r="G787" s="6">
        <v>141</v>
      </c>
      <c r="H787" s="6">
        <v>121</v>
      </c>
      <c r="I787" s="6">
        <v>217</v>
      </c>
      <c r="J787" s="6">
        <v>210</v>
      </c>
      <c r="K787" s="6">
        <v>120</v>
      </c>
      <c r="L787" s="28">
        <f t="shared" si="706"/>
        <v>-90</v>
      </c>
      <c r="M787" s="128">
        <f t="shared" si="707"/>
        <v>-0.42857142857142855</v>
      </c>
      <c r="N787" s="36">
        <f t="shared" si="708"/>
        <v>-0.14893617021276595</v>
      </c>
      <c r="O787" s="36">
        <f t="shared" si="709"/>
        <v>-0.20529801324503311</v>
      </c>
    </row>
    <row r="788" spans="1:16" x14ac:dyDescent="0.2">
      <c r="A788" s="68" t="s">
        <v>75</v>
      </c>
      <c r="B788" s="69">
        <v>281</v>
      </c>
      <c r="C788" s="69">
        <v>283</v>
      </c>
      <c r="D788" s="69">
        <v>337</v>
      </c>
      <c r="E788" s="69">
        <v>263</v>
      </c>
      <c r="F788" s="69">
        <v>254</v>
      </c>
      <c r="G788" s="69">
        <v>232</v>
      </c>
      <c r="H788" s="69">
        <v>259</v>
      </c>
      <c r="I788" s="69">
        <v>217</v>
      </c>
      <c r="J788" s="69">
        <v>201</v>
      </c>
      <c r="K788" s="69">
        <v>162</v>
      </c>
      <c r="L788" s="71">
        <f t="shared" si="706"/>
        <v>-39</v>
      </c>
      <c r="M788" s="129">
        <f t="shared" si="707"/>
        <v>-0.19402985074626866</v>
      </c>
      <c r="N788" s="104">
        <f t="shared" si="708"/>
        <v>-0.30172413793103448</v>
      </c>
      <c r="O788" s="104">
        <f t="shared" si="709"/>
        <v>-0.42348754448398579</v>
      </c>
      <c r="P788" s="85"/>
    </row>
    <row r="789" spans="1:16" x14ac:dyDescent="0.2">
      <c r="A789" s="8" t="s">
        <v>76</v>
      </c>
      <c r="B789" s="6">
        <v>2</v>
      </c>
      <c r="C789" s="6">
        <v>4</v>
      </c>
      <c r="D789" s="6">
        <v>6</v>
      </c>
      <c r="E789" s="6">
        <v>4</v>
      </c>
      <c r="F789" s="6">
        <v>6</v>
      </c>
      <c r="G789" s="6">
        <v>5</v>
      </c>
      <c r="H789" s="6">
        <v>7</v>
      </c>
      <c r="I789" s="6">
        <v>6</v>
      </c>
      <c r="J789" s="6">
        <v>9</v>
      </c>
      <c r="K789" s="6">
        <v>9</v>
      </c>
      <c r="L789" s="28">
        <f t="shared" si="706"/>
        <v>0</v>
      </c>
      <c r="M789" s="128">
        <f t="shared" si="707"/>
        <v>0</v>
      </c>
      <c r="N789" s="36">
        <f t="shared" si="708"/>
        <v>0.8</v>
      </c>
      <c r="O789" s="36">
        <f t="shared" si="709"/>
        <v>3.5</v>
      </c>
    </row>
    <row r="790" spans="1:16" ht="10.5" x14ac:dyDescent="0.25">
      <c r="B790" s="9">
        <f>SUM(B791:B802)</f>
        <v>1</v>
      </c>
      <c r="C790" s="9">
        <f t="shared" ref="C790:D790" si="710">SUM(C791:C802)</f>
        <v>1</v>
      </c>
      <c r="D790" s="9">
        <f t="shared" si="710"/>
        <v>1</v>
      </c>
      <c r="E790" s="9">
        <f>SUM(E791:E802)</f>
        <v>0.99999999999999989</v>
      </c>
      <c r="F790" s="9">
        <f t="shared" ref="F790:K790" si="711">SUM(F791:F802)</f>
        <v>1</v>
      </c>
      <c r="G790" s="9">
        <f t="shared" si="711"/>
        <v>1</v>
      </c>
      <c r="H790" s="9">
        <f t="shared" si="711"/>
        <v>1</v>
      </c>
      <c r="I790" s="9">
        <f t="shared" si="711"/>
        <v>1</v>
      </c>
      <c r="J790" s="9">
        <f t="shared" si="711"/>
        <v>1.0000000000000002</v>
      </c>
      <c r="K790" s="9">
        <f t="shared" si="711"/>
        <v>1</v>
      </c>
      <c r="L790" s="20" t="s">
        <v>46</v>
      </c>
      <c r="M790" s="130"/>
      <c r="N790" s="11"/>
      <c r="O790" s="11"/>
    </row>
    <row r="791" spans="1:16" x14ac:dyDescent="0.2">
      <c r="A791" s="68" t="s">
        <v>65</v>
      </c>
      <c r="B791" s="75">
        <f>B778/B$777</f>
        <v>5.956813104988831E-3</v>
      </c>
      <c r="C791" s="75">
        <f t="shared" ref="C791:D791" si="712">C778/C$777</f>
        <v>6.7069081153588199E-3</v>
      </c>
      <c r="D791" s="75">
        <f t="shared" si="712"/>
        <v>6.1728395061728392E-3</v>
      </c>
      <c r="E791" s="75">
        <f>E778/E$777</f>
        <v>7.9316656497864547E-3</v>
      </c>
      <c r="F791" s="75">
        <f t="shared" ref="F791:K791" si="713">F778/F$777</f>
        <v>7.7334919690660317E-3</v>
      </c>
      <c r="G791" s="75">
        <f t="shared" si="713"/>
        <v>9.1074681238615673E-3</v>
      </c>
      <c r="H791" s="75">
        <f t="shared" si="713"/>
        <v>8.0416272469252606E-3</v>
      </c>
      <c r="I791" s="75">
        <f t="shared" si="713"/>
        <v>8.0285459411239962E-3</v>
      </c>
      <c r="J791" s="75">
        <f t="shared" si="713"/>
        <v>5.3763440860215058E-3</v>
      </c>
      <c r="K791" s="75">
        <f t="shared" si="713"/>
        <v>1.0714285714285714E-2</v>
      </c>
      <c r="L791" s="76"/>
      <c r="M791" s="134">
        <f t="shared" ref="M791:M802" si="714">IFERROR((K791-J791),"n/a")</f>
        <v>5.3379416282642086E-3</v>
      </c>
      <c r="N791" s="89">
        <f t="shared" ref="N791:N802" si="715">IFERROR((K791-G791),"n/a")</f>
        <v>1.606817590424147E-3</v>
      </c>
      <c r="O791" s="89">
        <f t="shared" ref="O791:O802" si="716">IFERROR((K791-B791),"n/a")</f>
        <v>4.7574726092968833E-3</v>
      </c>
      <c r="P791" s="85"/>
    </row>
    <row r="792" spans="1:16" x14ac:dyDescent="0.2">
      <c r="A792" s="8" t="s">
        <v>66</v>
      </c>
      <c r="B792" s="10">
        <f t="shared" ref="B792:C792" si="717">B779/B$777</f>
        <v>7.5949367088607597E-2</v>
      </c>
      <c r="C792" s="10">
        <f t="shared" si="717"/>
        <v>7.2434607645875254E-2</v>
      </c>
      <c r="D792" s="10">
        <f t="shared" ref="D792:K792" si="718">D779/D$777</f>
        <v>6.4197530864197536E-2</v>
      </c>
      <c r="E792" s="10">
        <f t="shared" si="718"/>
        <v>0.10921293471629043</v>
      </c>
      <c r="F792" s="10">
        <f t="shared" si="718"/>
        <v>0.12373587150505651</v>
      </c>
      <c r="G792" s="10">
        <f t="shared" si="718"/>
        <v>9.7753491196114151E-2</v>
      </c>
      <c r="H792" s="10">
        <f t="shared" si="718"/>
        <v>0.10596026490066225</v>
      </c>
      <c r="I792" s="10">
        <f t="shared" si="718"/>
        <v>8.7421944692239073E-2</v>
      </c>
      <c r="J792" s="10">
        <f t="shared" si="718"/>
        <v>7.6923076923076927E-2</v>
      </c>
      <c r="K792" s="10">
        <f t="shared" si="718"/>
        <v>6.3775510204081634E-2</v>
      </c>
      <c r="L792" s="25"/>
      <c r="M792" s="135">
        <f t="shared" si="714"/>
        <v>-1.3147566718995293E-2</v>
      </c>
      <c r="N792" s="36">
        <f t="shared" si="715"/>
        <v>-3.3977980992032517E-2</v>
      </c>
      <c r="O792" s="36">
        <f t="shared" si="716"/>
        <v>-1.2173856884525963E-2</v>
      </c>
    </row>
    <row r="793" spans="1:16" x14ac:dyDescent="0.2">
      <c r="A793" s="68" t="s">
        <v>67</v>
      </c>
      <c r="B793" s="75">
        <f t="shared" ref="B793:C793" si="719">B780/B$777</f>
        <v>3.052866716306776E-2</v>
      </c>
      <c r="C793" s="75">
        <f t="shared" si="719"/>
        <v>3.2863849765258218E-2</v>
      </c>
      <c r="D793" s="75">
        <f t="shared" ref="D793:K793" si="720">D780/D$777</f>
        <v>3.3333333333333333E-2</v>
      </c>
      <c r="E793" s="75">
        <f t="shared" si="720"/>
        <v>0.17388651616839537</v>
      </c>
      <c r="F793" s="75">
        <f t="shared" si="720"/>
        <v>0.13979773944080903</v>
      </c>
      <c r="G793" s="75">
        <f t="shared" si="720"/>
        <v>0.13296903460837886</v>
      </c>
      <c r="H793" s="75">
        <f t="shared" si="720"/>
        <v>0.1490066225165563</v>
      </c>
      <c r="I793" s="75">
        <f t="shared" si="720"/>
        <v>0.19134701159678857</v>
      </c>
      <c r="J793" s="75">
        <f t="shared" si="720"/>
        <v>0.12655086848635236</v>
      </c>
      <c r="K793" s="75">
        <f t="shared" si="720"/>
        <v>8.0612244897959179E-2</v>
      </c>
      <c r="L793" s="76"/>
      <c r="M793" s="134">
        <f t="shared" si="714"/>
        <v>-4.5938623588393179E-2</v>
      </c>
      <c r="N793" s="89">
        <f t="shared" si="715"/>
        <v>-5.2356789710419682E-2</v>
      </c>
      <c r="O793" s="89">
        <f t="shared" si="716"/>
        <v>5.0083577734891416E-2</v>
      </c>
      <c r="P793" s="85"/>
    </row>
    <row r="794" spans="1:16" x14ac:dyDescent="0.2">
      <c r="A794" s="8" t="s">
        <v>68</v>
      </c>
      <c r="B794" s="10">
        <f t="shared" ref="B794:C794" si="721">B781/B$777</f>
        <v>5.5100521221146684E-2</v>
      </c>
      <c r="C794" s="10">
        <f t="shared" si="721"/>
        <v>4.6277665995975853E-2</v>
      </c>
      <c r="D794" s="10">
        <f t="shared" ref="D794:K794" si="722">D781/D$777</f>
        <v>7.9629629629629634E-2</v>
      </c>
      <c r="E794" s="10">
        <f t="shared" si="722"/>
        <v>6.2233068944478338E-2</v>
      </c>
      <c r="F794" s="10">
        <f t="shared" si="722"/>
        <v>5.5324211778703156E-2</v>
      </c>
      <c r="G794" s="10">
        <f t="shared" si="722"/>
        <v>6.5573770491803282E-2</v>
      </c>
      <c r="H794" s="10">
        <f t="shared" si="722"/>
        <v>7.0955534531693468E-2</v>
      </c>
      <c r="I794" s="10">
        <f t="shared" si="722"/>
        <v>6.0660124888492414E-2</v>
      </c>
      <c r="J794" s="10">
        <f t="shared" si="722"/>
        <v>5.1695616211745246E-2</v>
      </c>
      <c r="K794" s="10">
        <f t="shared" si="722"/>
        <v>3.5714285714285712E-2</v>
      </c>
      <c r="L794" s="25"/>
      <c r="M794" s="135">
        <f t="shared" si="714"/>
        <v>-1.5981330497459534E-2</v>
      </c>
      <c r="N794" s="36">
        <f t="shared" si="715"/>
        <v>-2.985948477751757E-2</v>
      </c>
      <c r="O794" s="36">
        <f t="shared" si="716"/>
        <v>-1.9386235506860972E-2</v>
      </c>
    </row>
    <row r="795" spans="1:16" x14ac:dyDescent="0.2">
      <c r="A795" s="68" t="s">
        <v>69</v>
      </c>
      <c r="B795" s="75">
        <f t="shared" ref="B795:C795" si="723">B782/B$777</f>
        <v>0.21667907669396871</v>
      </c>
      <c r="C795" s="75">
        <f t="shared" si="723"/>
        <v>0.18511066398390341</v>
      </c>
      <c r="D795" s="75">
        <f t="shared" ref="D795:K795" si="724">D782/D$777</f>
        <v>0.15308641975308643</v>
      </c>
      <c r="E795" s="75">
        <f t="shared" si="724"/>
        <v>0.11714460036607688</v>
      </c>
      <c r="F795" s="75">
        <f t="shared" si="724"/>
        <v>9.3396787626412847E-2</v>
      </c>
      <c r="G795" s="75">
        <f t="shared" si="724"/>
        <v>6.6180935033394048E-2</v>
      </c>
      <c r="H795" s="75">
        <f t="shared" si="724"/>
        <v>5.2980132450331126E-2</v>
      </c>
      <c r="I795" s="75">
        <f t="shared" si="724"/>
        <v>3.7912578055307761E-2</v>
      </c>
      <c r="J795" s="75">
        <f t="shared" si="724"/>
        <v>5.7899090157154671E-2</v>
      </c>
      <c r="K795" s="75">
        <f t="shared" si="724"/>
        <v>3.9285714285714285E-2</v>
      </c>
      <c r="L795" s="76"/>
      <c r="M795" s="134">
        <f t="shared" si="714"/>
        <v>-1.8613375871440387E-2</v>
      </c>
      <c r="N795" s="89">
        <f t="shared" si="715"/>
        <v>-2.6895220747679763E-2</v>
      </c>
      <c r="O795" s="89">
        <f t="shared" si="716"/>
        <v>-0.17739336240825443</v>
      </c>
      <c r="P795" s="85"/>
    </row>
    <row r="796" spans="1:16" x14ac:dyDescent="0.2">
      <c r="A796" s="8" t="s">
        <v>70</v>
      </c>
      <c r="B796" s="10">
        <f t="shared" ref="B796:C796" si="725">B783/B$777</f>
        <v>0.13030528667163069</v>
      </c>
      <c r="C796" s="10">
        <f t="shared" si="725"/>
        <v>0.15492957746478872</v>
      </c>
      <c r="D796" s="10">
        <f t="shared" ref="D796:K796" si="726">D783/D$777</f>
        <v>0.11049382716049383</v>
      </c>
      <c r="E796" s="10">
        <f t="shared" si="726"/>
        <v>0.10189139719341062</v>
      </c>
      <c r="F796" s="10">
        <f t="shared" si="726"/>
        <v>0.13801308744794766</v>
      </c>
      <c r="G796" s="10">
        <f t="shared" si="726"/>
        <v>0.20947176684881602</v>
      </c>
      <c r="H796" s="10">
        <f t="shared" si="726"/>
        <v>0.11636707663197729</v>
      </c>
      <c r="I796" s="10">
        <f t="shared" si="726"/>
        <v>0.15477252453166815</v>
      </c>
      <c r="J796" s="10">
        <f t="shared" si="726"/>
        <v>0.16501240694789082</v>
      </c>
      <c r="K796" s="10">
        <f t="shared" si="726"/>
        <v>0.39030612244897961</v>
      </c>
      <c r="L796" s="25"/>
      <c r="M796" s="135">
        <f t="shared" si="714"/>
        <v>0.22529371550108879</v>
      </c>
      <c r="N796" s="36">
        <f t="shared" si="715"/>
        <v>0.18083435560016359</v>
      </c>
      <c r="O796" s="36">
        <f t="shared" si="716"/>
        <v>0.26000083577734889</v>
      </c>
    </row>
    <row r="797" spans="1:16" x14ac:dyDescent="0.2">
      <c r="A797" s="68" t="s">
        <v>71</v>
      </c>
      <c r="B797" s="75">
        <f t="shared" ref="B797:C797" si="727">B784/B$777</f>
        <v>5.5100521221146684E-2</v>
      </c>
      <c r="C797" s="75">
        <f t="shared" si="727"/>
        <v>5.0972501676727032E-2</v>
      </c>
      <c r="D797" s="75">
        <f t="shared" ref="D797:K797" si="728">D784/D$777</f>
        <v>6.4814814814814811E-2</v>
      </c>
      <c r="E797" s="75">
        <f t="shared" si="728"/>
        <v>6.6503965832824891E-2</v>
      </c>
      <c r="F797" s="75">
        <f t="shared" si="728"/>
        <v>9.7560975609756101E-2</v>
      </c>
      <c r="G797" s="75">
        <f t="shared" si="728"/>
        <v>7.407407407407407E-2</v>
      </c>
      <c r="H797" s="75">
        <f t="shared" si="728"/>
        <v>0.11873226111636707</v>
      </c>
      <c r="I797" s="75">
        <f t="shared" si="728"/>
        <v>0.14852809991079394</v>
      </c>
      <c r="J797" s="75">
        <f t="shared" si="728"/>
        <v>0.21546732837055418</v>
      </c>
      <c r="K797" s="75">
        <f t="shared" si="728"/>
        <v>0.1326530612244898</v>
      </c>
      <c r="L797" s="76"/>
      <c r="M797" s="134">
        <f t="shared" si="714"/>
        <v>-8.281426714606438E-2</v>
      </c>
      <c r="N797" s="89">
        <f t="shared" si="715"/>
        <v>5.8578987150415734E-2</v>
      </c>
      <c r="O797" s="89">
        <f t="shared" si="716"/>
        <v>7.7552540003343121E-2</v>
      </c>
      <c r="P797" s="85"/>
    </row>
    <row r="798" spans="1:16" x14ac:dyDescent="0.2">
      <c r="A798" s="8" t="s">
        <v>72</v>
      </c>
      <c r="B798" s="10">
        <f t="shared" ref="B798:C798" si="729">B785/B$777</f>
        <v>6.7758749069247948E-2</v>
      </c>
      <c r="C798" s="10">
        <f t="shared" si="729"/>
        <v>0.10127431254191818</v>
      </c>
      <c r="D798" s="10">
        <f t="shared" ref="D798:K798" si="730">D785/D$777</f>
        <v>0.14876543209876544</v>
      </c>
      <c r="E798" s="10">
        <f t="shared" si="730"/>
        <v>0.11104331909701037</v>
      </c>
      <c r="F798" s="10">
        <f t="shared" si="730"/>
        <v>7.9119571683521711E-2</v>
      </c>
      <c r="G798" s="10">
        <f t="shared" si="730"/>
        <v>0.10746812386156648</v>
      </c>
      <c r="H798" s="10">
        <f t="shared" si="730"/>
        <v>0.18874172185430463</v>
      </c>
      <c r="I798" s="10">
        <f t="shared" si="730"/>
        <v>0.10927743086529884</v>
      </c>
      <c r="J798" s="10">
        <f t="shared" si="730"/>
        <v>0.12158808933002481</v>
      </c>
      <c r="K798" s="10">
        <f t="shared" si="730"/>
        <v>9.3877551020408165E-2</v>
      </c>
      <c r="L798" s="25"/>
      <c r="M798" s="135">
        <f t="shared" si="714"/>
        <v>-2.7710538309616645E-2</v>
      </c>
      <c r="N798" s="36">
        <f t="shared" si="715"/>
        <v>-1.3590572841158319E-2</v>
      </c>
      <c r="O798" s="36">
        <f t="shared" si="716"/>
        <v>2.6118801951160217E-2</v>
      </c>
    </row>
    <row r="799" spans="1:16" x14ac:dyDescent="0.2">
      <c r="A799" s="68" t="s">
        <v>73</v>
      </c>
      <c r="B799" s="75">
        <f t="shared" ref="B799:C799" si="731">B786/B$777</f>
        <v>3.9463886820551006E-2</v>
      </c>
      <c r="C799" s="75">
        <f t="shared" si="731"/>
        <v>2.4144869215291749E-2</v>
      </c>
      <c r="D799" s="75">
        <f t="shared" ref="D799:K799" si="732">D786/D$777</f>
        <v>2.4691358024691357E-2</v>
      </c>
      <c r="E799" s="75">
        <f t="shared" si="732"/>
        <v>1.2812690665039659E-2</v>
      </c>
      <c r="F799" s="75">
        <f t="shared" si="732"/>
        <v>8.92325996430696E-3</v>
      </c>
      <c r="G799" s="75">
        <f t="shared" si="732"/>
        <v>7.893139040680024E-3</v>
      </c>
      <c r="H799" s="75">
        <f t="shared" si="732"/>
        <v>6.1494796594134347E-3</v>
      </c>
      <c r="I799" s="75">
        <f t="shared" si="732"/>
        <v>5.798394290811775E-3</v>
      </c>
      <c r="J799" s="75">
        <f t="shared" si="732"/>
        <v>5.7899090157154673E-3</v>
      </c>
      <c r="K799" s="75">
        <f t="shared" si="732"/>
        <v>4.591836734693878E-3</v>
      </c>
      <c r="L799" s="76"/>
      <c r="M799" s="134">
        <f t="shared" si="714"/>
        <v>-1.1980722810215894E-3</v>
      </c>
      <c r="N799" s="89">
        <f t="shared" si="715"/>
        <v>-3.301302305986146E-3</v>
      </c>
      <c r="O799" s="89">
        <f t="shared" si="716"/>
        <v>-3.4872050085857129E-2</v>
      </c>
      <c r="P799" s="85"/>
    </row>
    <row r="800" spans="1:16" x14ac:dyDescent="0.2">
      <c r="A800" s="8" t="s">
        <v>74</v>
      </c>
      <c r="B800" s="10">
        <f t="shared" ref="B800:C800" si="733">B787/B$777</f>
        <v>0.11243484735666419</v>
      </c>
      <c r="C800" s="10">
        <f t="shared" si="733"/>
        <v>0.13279678068410464</v>
      </c>
      <c r="D800" s="10">
        <f t="shared" ref="D800:K800" si="734">D787/D$777</f>
        <v>0.10308641975308643</v>
      </c>
      <c r="E800" s="10">
        <f t="shared" si="734"/>
        <v>7.4435631482611342E-2</v>
      </c>
      <c r="F800" s="10">
        <f t="shared" si="734"/>
        <v>0.10172516359309934</v>
      </c>
      <c r="G800" s="10">
        <f t="shared" si="734"/>
        <v>8.5610200364298727E-2</v>
      </c>
      <c r="H800" s="10">
        <f t="shared" si="734"/>
        <v>5.7237464522232731E-2</v>
      </c>
      <c r="I800" s="10">
        <f t="shared" si="734"/>
        <v>9.6788581623550404E-2</v>
      </c>
      <c r="J800" s="10">
        <f t="shared" si="734"/>
        <v>8.6848635235732011E-2</v>
      </c>
      <c r="K800" s="10">
        <f t="shared" si="734"/>
        <v>6.1224489795918366E-2</v>
      </c>
      <c r="L800" s="25"/>
      <c r="M800" s="135">
        <f t="shared" si="714"/>
        <v>-2.5624145439813645E-2</v>
      </c>
      <c r="N800" s="36">
        <f t="shared" si="715"/>
        <v>-2.4385710568380362E-2</v>
      </c>
      <c r="O800" s="36">
        <f t="shared" si="716"/>
        <v>-5.1210357560745823E-2</v>
      </c>
    </row>
    <row r="801" spans="1:16" x14ac:dyDescent="0.2">
      <c r="A801" s="68" t="s">
        <v>75</v>
      </c>
      <c r="B801" s="75">
        <f t="shared" ref="B801:C801" si="735">B788/B$777</f>
        <v>0.2092330603127327</v>
      </c>
      <c r="C801" s="75">
        <f t="shared" si="735"/>
        <v>0.1898054996646546</v>
      </c>
      <c r="D801" s="75">
        <f t="shared" ref="D801:K801" si="736">D788/D$777</f>
        <v>0.2080246913580247</v>
      </c>
      <c r="E801" s="75">
        <f t="shared" si="736"/>
        <v>0.16046369737644905</v>
      </c>
      <c r="F801" s="75">
        <f t="shared" si="736"/>
        <v>0.15110053539559787</v>
      </c>
      <c r="G801" s="75">
        <f t="shared" si="736"/>
        <v>0.1408621736490589</v>
      </c>
      <c r="H801" s="75">
        <f t="shared" si="736"/>
        <v>0.12251655629139073</v>
      </c>
      <c r="I801" s="75">
        <f t="shared" si="736"/>
        <v>9.6788581623550404E-2</v>
      </c>
      <c r="J801" s="75">
        <f t="shared" si="736"/>
        <v>8.3126550868486346E-2</v>
      </c>
      <c r="K801" s="75">
        <f t="shared" si="736"/>
        <v>8.2653061224489802E-2</v>
      </c>
      <c r="L801" s="76"/>
      <c r="M801" s="134">
        <f t="shared" si="714"/>
        <v>-4.7348964399654414E-4</v>
      </c>
      <c r="N801" s="89">
        <f t="shared" si="715"/>
        <v>-5.8209112424569096E-2</v>
      </c>
      <c r="O801" s="89">
        <f t="shared" si="716"/>
        <v>-0.12657999908824291</v>
      </c>
      <c r="P801" s="85"/>
    </row>
    <row r="802" spans="1:16" x14ac:dyDescent="0.2">
      <c r="A802" s="8" t="s">
        <v>76</v>
      </c>
      <c r="B802" s="10">
        <f t="shared" ref="B802:C802" si="737">B789/B$777</f>
        <v>1.4892032762472078E-3</v>
      </c>
      <c r="C802" s="10">
        <f t="shared" si="737"/>
        <v>2.6827632461435278E-3</v>
      </c>
      <c r="D802" s="10">
        <f t="shared" ref="D802:K802" si="738">D789/D$777</f>
        <v>3.7037037037037038E-3</v>
      </c>
      <c r="E802" s="10">
        <f t="shared" si="738"/>
        <v>2.4405125076266015E-3</v>
      </c>
      <c r="F802" s="10">
        <f t="shared" si="738"/>
        <v>3.569303985722784E-3</v>
      </c>
      <c r="G802" s="10">
        <f t="shared" si="738"/>
        <v>3.0358227079538553E-3</v>
      </c>
      <c r="H802" s="10">
        <f t="shared" si="738"/>
        <v>3.3112582781456954E-3</v>
      </c>
      <c r="I802" s="10">
        <f t="shared" si="738"/>
        <v>2.6761819803746653E-3</v>
      </c>
      <c r="J802" s="10">
        <f t="shared" si="738"/>
        <v>3.7220843672456576E-3</v>
      </c>
      <c r="K802" s="10">
        <f t="shared" si="738"/>
        <v>4.591836734693878E-3</v>
      </c>
      <c r="L802" s="25"/>
      <c r="M802" s="135">
        <f t="shared" si="714"/>
        <v>8.697523674482204E-4</v>
      </c>
      <c r="N802" s="36">
        <f t="shared" si="715"/>
        <v>1.5560140267400226E-3</v>
      </c>
      <c r="O802" s="36">
        <f t="shared" si="716"/>
        <v>3.10263345844667E-3</v>
      </c>
    </row>
    <row r="803" spans="1:16" x14ac:dyDescent="0.2">
      <c r="A803" s="15" t="s">
        <v>207</v>
      </c>
    </row>
    <row r="805" spans="1:16" ht="18" x14ac:dyDescent="0.4">
      <c r="A805" s="1" t="s">
        <v>226</v>
      </c>
    </row>
    <row r="807" spans="1:16" ht="10.5" x14ac:dyDescent="0.25">
      <c r="A807" s="2"/>
      <c r="B807" s="114" t="str">
        <f>B$2</f>
        <v>Year of Fall Census</v>
      </c>
      <c r="C807" s="3"/>
      <c r="D807" s="3"/>
      <c r="E807" s="3"/>
      <c r="F807" s="3"/>
      <c r="G807" s="3"/>
      <c r="H807" s="3"/>
      <c r="I807" s="3"/>
      <c r="J807" s="3"/>
      <c r="K807" s="3"/>
      <c r="L807" s="22" t="str">
        <f>L$2</f>
        <v>diff</v>
      </c>
      <c r="M807" s="117" t="str">
        <f>M$2</f>
        <v>% chg</v>
      </c>
      <c r="N807" s="123" t="str">
        <f>N$2</f>
        <v>pct chg 5/10 year</v>
      </c>
      <c r="O807" s="115"/>
      <c r="P807" s="116" t="str">
        <f>P$2</f>
        <v>10yr</v>
      </c>
    </row>
    <row r="808" spans="1:16" ht="10.5" x14ac:dyDescent="0.25">
      <c r="A808" s="4" t="s">
        <v>0</v>
      </c>
      <c r="B808" s="113">
        <f>B$3</f>
        <v>2017</v>
      </c>
      <c r="C808" s="113">
        <f t="shared" ref="C808:K808" si="739">C$3</f>
        <v>2018</v>
      </c>
      <c r="D808" s="113">
        <f t="shared" si="739"/>
        <v>2019</v>
      </c>
      <c r="E808" s="113" t="str">
        <f t="shared" si="739"/>
        <v>2020^</v>
      </c>
      <c r="F808" s="113">
        <f t="shared" si="739"/>
        <v>2021</v>
      </c>
      <c r="G808" s="113">
        <f t="shared" si="739"/>
        <v>2022</v>
      </c>
      <c r="H808" s="113">
        <f t="shared" si="739"/>
        <v>2023</v>
      </c>
      <c r="I808" s="113">
        <f t="shared" si="739"/>
        <v>2024</v>
      </c>
      <c r="J808" s="113">
        <f t="shared" si="739"/>
        <v>2025</v>
      </c>
      <c r="K808" s="113">
        <f t="shared" si="739"/>
        <v>2026</v>
      </c>
      <c r="L808" s="23" t="str">
        <f>L$3</f>
        <v>2025 to 2026</v>
      </c>
      <c r="M808" s="125"/>
      <c r="N808" s="24" t="str">
        <f>N$3</f>
        <v>2022-26</v>
      </c>
      <c r="O808" s="24" t="str">
        <f>O$3</f>
        <v>2017-26</v>
      </c>
      <c r="P808" s="113" t="str">
        <f>P$3</f>
        <v>trend</v>
      </c>
    </row>
    <row r="809" spans="1:16" x14ac:dyDescent="0.2">
      <c r="A809" s="34" t="s">
        <v>90</v>
      </c>
      <c r="B809" s="34">
        <v>641</v>
      </c>
      <c r="C809" s="34">
        <v>566</v>
      </c>
      <c r="D809" s="34">
        <v>566</v>
      </c>
      <c r="E809" s="34">
        <v>525</v>
      </c>
      <c r="F809" s="34">
        <v>898</v>
      </c>
      <c r="G809" s="34">
        <v>1779</v>
      </c>
      <c r="H809" s="34">
        <v>1498</v>
      </c>
      <c r="I809" s="34">
        <v>911</v>
      </c>
      <c r="J809" s="34">
        <v>745</v>
      </c>
      <c r="K809" s="34">
        <v>513</v>
      </c>
      <c r="L809" s="35">
        <f t="shared" ref="L809:L821" si="740">K809-J809</f>
        <v>-232</v>
      </c>
      <c r="M809" s="128">
        <f t="shared" ref="M809:M821" si="741">IFERROR((K809-J809)/J809,"n/a")</f>
        <v>-0.31140939597315437</v>
      </c>
      <c r="N809" s="36">
        <f t="shared" ref="N809:N821" si="742">IFERROR((K809-G809)/G809,"n/a")</f>
        <v>-0.71163575042158511</v>
      </c>
      <c r="O809" s="36">
        <f t="shared" ref="O809:O821" si="743">IFERROR((K809-B809)/B809,"n/a")</f>
        <v>-0.19968798751950079</v>
      </c>
    </row>
    <row r="810" spans="1:16" x14ac:dyDescent="0.2">
      <c r="A810" s="68" t="s">
        <v>65</v>
      </c>
      <c r="B810" s="74">
        <v>9</v>
      </c>
      <c r="C810" s="74">
        <v>10</v>
      </c>
      <c r="D810" s="74">
        <v>7</v>
      </c>
      <c r="E810" s="74">
        <v>7</v>
      </c>
      <c r="F810" s="74">
        <v>6</v>
      </c>
      <c r="G810" s="74">
        <v>2</v>
      </c>
      <c r="H810" s="74">
        <v>5</v>
      </c>
      <c r="I810" s="74">
        <v>5</v>
      </c>
      <c r="J810" s="74">
        <v>7</v>
      </c>
      <c r="K810" s="74">
        <v>7</v>
      </c>
      <c r="L810" s="93">
        <f t="shared" si="740"/>
        <v>0</v>
      </c>
      <c r="M810" s="129">
        <f t="shared" si="741"/>
        <v>0</v>
      </c>
      <c r="N810" s="104">
        <f t="shared" si="742"/>
        <v>2.5</v>
      </c>
      <c r="O810" s="104">
        <f t="shared" si="743"/>
        <v>-0.22222222222222221</v>
      </c>
      <c r="P810" s="85"/>
    </row>
    <row r="811" spans="1:16" x14ac:dyDescent="0.2">
      <c r="A811" s="8" t="s">
        <v>66</v>
      </c>
      <c r="B811" s="34">
        <v>15</v>
      </c>
      <c r="C811" s="34">
        <v>14</v>
      </c>
      <c r="D811" s="34">
        <v>19</v>
      </c>
      <c r="E811" s="34">
        <v>15</v>
      </c>
      <c r="F811" s="34">
        <v>20</v>
      </c>
      <c r="G811" s="34">
        <v>21</v>
      </c>
      <c r="H811" s="34">
        <v>27</v>
      </c>
      <c r="I811" s="34">
        <v>22</v>
      </c>
      <c r="J811" s="34">
        <v>19</v>
      </c>
      <c r="K811" s="34">
        <v>20</v>
      </c>
      <c r="L811" s="35">
        <f t="shared" si="740"/>
        <v>1</v>
      </c>
      <c r="M811" s="128">
        <f t="shared" si="741"/>
        <v>5.2631578947368418E-2</v>
      </c>
      <c r="N811" s="36">
        <f t="shared" si="742"/>
        <v>-4.7619047619047616E-2</v>
      </c>
      <c r="O811" s="36">
        <f t="shared" si="743"/>
        <v>0.33333333333333331</v>
      </c>
    </row>
    <row r="812" spans="1:16" x14ac:dyDescent="0.2">
      <c r="A812" s="68" t="s">
        <v>67</v>
      </c>
      <c r="B812" s="74">
        <v>15</v>
      </c>
      <c r="C812" s="74">
        <v>18</v>
      </c>
      <c r="D812" s="74">
        <v>21</v>
      </c>
      <c r="E812" s="74">
        <v>20</v>
      </c>
      <c r="F812" s="74">
        <v>15</v>
      </c>
      <c r="G812" s="74">
        <v>14</v>
      </c>
      <c r="H812" s="74">
        <v>9</v>
      </c>
      <c r="I812" s="74">
        <v>17</v>
      </c>
      <c r="J812" s="74">
        <v>24</v>
      </c>
      <c r="K812" s="74">
        <v>26</v>
      </c>
      <c r="L812" s="93">
        <f t="shared" si="740"/>
        <v>2</v>
      </c>
      <c r="M812" s="129">
        <f t="shared" si="741"/>
        <v>8.3333333333333329E-2</v>
      </c>
      <c r="N812" s="104">
        <f t="shared" si="742"/>
        <v>0.8571428571428571</v>
      </c>
      <c r="O812" s="104">
        <f t="shared" si="743"/>
        <v>0.73333333333333328</v>
      </c>
      <c r="P812" s="85"/>
    </row>
    <row r="813" spans="1:16" x14ac:dyDescent="0.2">
      <c r="A813" s="8" t="s">
        <v>68</v>
      </c>
      <c r="B813" s="34">
        <v>21</v>
      </c>
      <c r="C813" s="34">
        <v>17</v>
      </c>
      <c r="D813" s="34">
        <v>19</v>
      </c>
      <c r="E813" s="34">
        <v>21</v>
      </c>
      <c r="F813" s="34">
        <v>25</v>
      </c>
      <c r="G813" s="34">
        <v>29</v>
      </c>
      <c r="H813" s="34">
        <v>24</v>
      </c>
      <c r="I813" s="34">
        <v>18</v>
      </c>
      <c r="J813" s="34">
        <v>26</v>
      </c>
      <c r="K813" s="34">
        <v>15</v>
      </c>
      <c r="L813" s="35">
        <f t="shared" si="740"/>
        <v>-11</v>
      </c>
      <c r="M813" s="128">
        <f t="shared" si="741"/>
        <v>-0.42307692307692307</v>
      </c>
      <c r="N813" s="36">
        <f t="shared" si="742"/>
        <v>-0.48275862068965519</v>
      </c>
      <c r="O813" s="36">
        <f t="shared" si="743"/>
        <v>-0.2857142857142857</v>
      </c>
    </row>
    <row r="814" spans="1:16" x14ac:dyDescent="0.2">
      <c r="A814" s="68" t="s">
        <v>69</v>
      </c>
      <c r="B814" s="74">
        <v>87</v>
      </c>
      <c r="C814" s="74">
        <v>72</v>
      </c>
      <c r="D814" s="74">
        <v>85</v>
      </c>
      <c r="E814" s="74">
        <v>63</v>
      </c>
      <c r="F814" s="74">
        <v>59</v>
      </c>
      <c r="G814" s="74">
        <v>51</v>
      </c>
      <c r="H814" s="74">
        <v>46</v>
      </c>
      <c r="I814" s="74">
        <v>62</v>
      </c>
      <c r="J814" s="74">
        <v>70</v>
      </c>
      <c r="K814" s="74">
        <v>62</v>
      </c>
      <c r="L814" s="93">
        <f t="shared" si="740"/>
        <v>-8</v>
      </c>
      <c r="M814" s="129">
        <f t="shared" si="741"/>
        <v>-0.11428571428571428</v>
      </c>
      <c r="N814" s="104">
        <f t="shared" si="742"/>
        <v>0.21568627450980393</v>
      </c>
      <c r="O814" s="104">
        <f t="shared" si="743"/>
        <v>-0.28735632183908044</v>
      </c>
      <c r="P814" s="85"/>
    </row>
    <row r="815" spans="1:16" x14ac:dyDescent="0.2">
      <c r="A815" s="8" t="s">
        <v>70</v>
      </c>
      <c r="B815" s="34">
        <v>32</v>
      </c>
      <c r="C815" s="34">
        <v>27</v>
      </c>
      <c r="D815" s="34">
        <v>27</v>
      </c>
      <c r="E815" s="34">
        <v>28</v>
      </c>
      <c r="F815" s="34">
        <v>36</v>
      </c>
      <c r="G815" s="34">
        <v>37</v>
      </c>
      <c r="H815" s="34">
        <v>47</v>
      </c>
      <c r="I815" s="34">
        <v>51</v>
      </c>
      <c r="J815" s="34">
        <v>47</v>
      </c>
      <c r="K815" s="34">
        <v>38</v>
      </c>
      <c r="L815" s="35">
        <f t="shared" si="740"/>
        <v>-9</v>
      </c>
      <c r="M815" s="128">
        <f t="shared" si="741"/>
        <v>-0.19148936170212766</v>
      </c>
      <c r="N815" s="36">
        <f t="shared" si="742"/>
        <v>2.7027027027027029E-2</v>
      </c>
      <c r="O815" s="36">
        <f t="shared" si="743"/>
        <v>0.1875</v>
      </c>
    </row>
    <row r="816" spans="1:16" x14ac:dyDescent="0.2">
      <c r="A816" s="68" t="s">
        <v>71</v>
      </c>
      <c r="B816" s="74">
        <v>27</v>
      </c>
      <c r="C816" s="74">
        <v>26</v>
      </c>
      <c r="D816" s="74">
        <v>22</v>
      </c>
      <c r="E816" s="74">
        <v>16</v>
      </c>
      <c r="F816" s="74">
        <v>20</v>
      </c>
      <c r="G816" s="74">
        <v>21</v>
      </c>
      <c r="H816" s="74">
        <v>16</v>
      </c>
      <c r="I816" s="74">
        <v>15</v>
      </c>
      <c r="J816" s="74">
        <v>16</v>
      </c>
      <c r="K816" s="74">
        <v>15</v>
      </c>
      <c r="L816" s="93">
        <f t="shared" si="740"/>
        <v>-1</v>
      </c>
      <c r="M816" s="129">
        <f t="shared" si="741"/>
        <v>-6.25E-2</v>
      </c>
      <c r="N816" s="104">
        <f t="shared" si="742"/>
        <v>-0.2857142857142857</v>
      </c>
      <c r="O816" s="104">
        <f t="shared" si="743"/>
        <v>-0.44444444444444442</v>
      </c>
      <c r="P816" s="85"/>
    </row>
    <row r="817" spans="1:16" x14ac:dyDescent="0.2">
      <c r="A817" s="8" t="s">
        <v>72</v>
      </c>
      <c r="B817" s="6">
        <v>282</v>
      </c>
      <c r="C817" s="6">
        <v>244</v>
      </c>
      <c r="D817" s="6">
        <v>235</v>
      </c>
      <c r="E817" s="6">
        <v>220</v>
      </c>
      <c r="F817" s="6">
        <v>564</v>
      </c>
      <c r="G817" s="6">
        <v>1455</v>
      </c>
      <c r="H817" s="6">
        <v>1193</v>
      </c>
      <c r="I817" s="6">
        <v>556</v>
      </c>
      <c r="J817" s="6">
        <v>327</v>
      </c>
      <c r="K817" s="6">
        <v>154</v>
      </c>
      <c r="L817" s="28">
        <f t="shared" si="740"/>
        <v>-173</v>
      </c>
      <c r="M817" s="128">
        <f t="shared" si="741"/>
        <v>-0.52905198776758411</v>
      </c>
      <c r="N817" s="36">
        <f t="shared" si="742"/>
        <v>-0.89415807560137461</v>
      </c>
      <c r="O817" s="36">
        <f t="shared" si="743"/>
        <v>-0.45390070921985815</v>
      </c>
    </row>
    <row r="818" spans="1:16" x14ac:dyDescent="0.2">
      <c r="A818" s="68" t="s">
        <v>73</v>
      </c>
      <c r="B818" s="69">
        <v>38</v>
      </c>
      <c r="C818" s="69">
        <v>23</v>
      </c>
      <c r="D818" s="69">
        <v>25</v>
      </c>
      <c r="E818" s="69">
        <v>26</v>
      </c>
      <c r="F818" s="69">
        <v>33</v>
      </c>
      <c r="G818" s="69">
        <v>32</v>
      </c>
      <c r="H818" s="69">
        <v>17</v>
      </c>
      <c r="I818" s="69">
        <v>13</v>
      </c>
      <c r="J818" s="69">
        <v>13</v>
      </c>
      <c r="K818" s="69">
        <v>12</v>
      </c>
      <c r="L818" s="71">
        <f t="shared" si="740"/>
        <v>-1</v>
      </c>
      <c r="M818" s="129">
        <f t="shared" si="741"/>
        <v>-7.6923076923076927E-2</v>
      </c>
      <c r="N818" s="104">
        <f t="shared" si="742"/>
        <v>-0.625</v>
      </c>
      <c r="O818" s="104">
        <f t="shared" si="743"/>
        <v>-0.68421052631578949</v>
      </c>
      <c r="P818" s="85"/>
    </row>
    <row r="819" spans="1:16" x14ac:dyDescent="0.2">
      <c r="A819" s="8" t="s">
        <v>74</v>
      </c>
      <c r="B819" s="6">
        <v>72</v>
      </c>
      <c r="C819" s="6">
        <v>60</v>
      </c>
      <c r="D819" s="6">
        <v>58</v>
      </c>
      <c r="E819" s="6">
        <v>59</v>
      </c>
      <c r="F819" s="6">
        <v>70</v>
      </c>
      <c r="G819" s="6">
        <v>82</v>
      </c>
      <c r="H819" s="6">
        <v>87</v>
      </c>
      <c r="I819" s="6">
        <v>118</v>
      </c>
      <c r="J819" s="6">
        <v>162</v>
      </c>
      <c r="K819" s="6">
        <v>123</v>
      </c>
      <c r="L819" s="28">
        <f t="shared" si="740"/>
        <v>-39</v>
      </c>
      <c r="M819" s="128">
        <f t="shared" si="741"/>
        <v>-0.24074074074074073</v>
      </c>
      <c r="N819" s="36">
        <f t="shared" si="742"/>
        <v>0.5</v>
      </c>
      <c r="O819" s="36">
        <f t="shared" si="743"/>
        <v>0.70833333333333337</v>
      </c>
    </row>
    <row r="820" spans="1:16" x14ac:dyDescent="0.2">
      <c r="A820" s="68" t="s">
        <v>75</v>
      </c>
      <c r="B820" s="69">
        <v>43</v>
      </c>
      <c r="C820" s="69">
        <v>53</v>
      </c>
      <c r="D820" s="69">
        <v>47</v>
      </c>
      <c r="E820" s="69">
        <v>49</v>
      </c>
      <c r="F820" s="69">
        <v>48</v>
      </c>
      <c r="G820" s="69">
        <v>34</v>
      </c>
      <c r="H820" s="69">
        <v>27</v>
      </c>
      <c r="I820" s="69">
        <v>33</v>
      </c>
      <c r="J820" s="69">
        <v>34</v>
      </c>
      <c r="K820" s="69">
        <v>39</v>
      </c>
      <c r="L820" s="71">
        <f t="shared" si="740"/>
        <v>5</v>
      </c>
      <c r="M820" s="129">
        <f t="shared" si="741"/>
        <v>0.14705882352941177</v>
      </c>
      <c r="N820" s="104">
        <f t="shared" si="742"/>
        <v>0.14705882352941177</v>
      </c>
      <c r="O820" s="104">
        <f t="shared" si="743"/>
        <v>-9.3023255813953487E-2</v>
      </c>
      <c r="P820" s="85"/>
    </row>
    <row r="821" spans="1:16" x14ac:dyDescent="0.2">
      <c r="A821" s="8" t="s">
        <v>76</v>
      </c>
      <c r="B821" s="6">
        <v>0</v>
      </c>
      <c r="C821" s="6">
        <v>2</v>
      </c>
      <c r="D821" s="6">
        <v>1</v>
      </c>
      <c r="E821" s="6">
        <v>1</v>
      </c>
      <c r="F821" s="6">
        <v>2</v>
      </c>
      <c r="G821" s="6">
        <v>1</v>
      </c>
      <c r="H821" s="6">
        <v>0</v>
      </c>
      <c r="I821" s="6">
        <v>1</v>
      </c>
      <c r="J821" s="6">
        <v>0</v>
      </c>
      <c r="K821" s="6">
        <v>2</v>
      </c>
      <c r="L821" s="28">
        <f t="shared" si="740"/>
        <v>2</v>
      </c>
      <c r="M821" s="128" t="str">
        <f t="shared" si="741"/>
        <v>n/a</v>
      </c>
      <c r="N821" s="36">
        <f t="shared" si="742"/>
        <v>1</v>
      </c>
      <c r="O821" s="36" t="str">
        <f t="shared" si="743"/>
        <v>n/a</v>
      </c>
    </row>
    <row r="822" spans="1:16" ht="10.5" x14ac:dyDescent="0.25">
      <c r="B822" s="9">
        <f>SUM(B823:B834)</f>
        <v>0.99999999999999989</v>
      </c>
      <c r="C822" s="9">
        <f t="shared" ref="C822:D822" si="744">SUM(C823:C834)</f>
        <v>1</v>
      </c>
      <c r="D822" s="9">
        <f t="shared" si="744"/>
        <v>1</v>
      </c>
      <c r="E822" s="9">
        <f>SUM(E823:E834)</f>
        <v>1</v>
      </c>
      <c r="F822" s="9">
        <f t="shared" ref="F822:K822" si="745">SUM(F823:F834)</f>
        <v>0.99999999999999989</v>
      </c>
      <c r="G822" s="9">
        <f t="shared" si="745"/>
        <v>0.99999999999999989</v>
      </c>
      <c r="H822" s="9">
        <f t="shared" si="745"/>
        <v>1.0000000000000002</v>
      </c>
      <c r="I822" s="9">
        <f t="shared" si="745"/>
        <v>1</v>
      </c>
      <c r="J822" s="9">
        <f t="shared" si="745"/>
        <v>0.99999999999999989</v>
      </c>
      <c r="K822" s="9">
        <f t="shared" si="745"/>
        <v>0.99999999999999989</v>
      </c>
      <c r="L822" s="20" t="s">
        <v>46</v>
      </c>
      <c r="M822" s="130"/>
      <c r="N822" s="11"/>
      <c r="O822" s="11"/>
    </row>
    <row r="823" spans="1:16" x14ac:dyDescent="0.2">
      <c r="A823" s="68" t="s">
        <v>65</v>
      </c>
      <c r="B823" s="75">
        <f>B810/B$809</f>
        <v>1.4040561622464899E-2</v>
      </c>
      <c r="C823" s="75">
        <f t="shared" ref="C823:D823" si="746">C810/C$809</f>
        <v>1.7667844522968199E-2</v>
      </c>
      <c r="D823" s="75">
        <f t="shared" si="746"/>
        <v>1.2367491166077738E-2</v>
      </c>
      <c r="E823" s="75">
        <f>E810/E$809</f>
        <v>1.3333333333333334E-2</v>
      </c>
      <c r="F823" s="75">
        <f t="shared" ref="F823:K823" si="747">F810/F$809</f>
        <v>6.6815144766146995E-3</v>
      </c>
      <c r="G823" s="75">
        <f t="shared" si="747"/>
        <v>1.1242270938729624E-3</v>
      </c>
      <c r="H823" s="75">
        <f t="shared" si="747"/>
        <v>3.3377837116154874E-3</v>
      </c>
      <c r="I823" s="75">
        <f t="shared" si="747"/>
        <v>5.4884742041712408E-3</v>
      </c>
      <c r="J823" s="75">
        <f t="shared" si="747"/>
        <v>9.3959731543624154E-3</v>
      </c>
      <c r="K823" s="75">
        <f t="shared" si="747"/>
        <v>1.364522417153996E-2</v>
      </c>
      <c r="L823" s="76"/>
      <c r="M823" s="129">
        <f t="shared" ref="M823:M834" si="748">IFERROR((K823-J823),"n/a")</f>
        <v>4.2492510171775449E-3</v>
      </c>
      <c r="N823" s="72">
        <f t="shared" ref="N823:N834" si="749">IFERROR((K823-G823),"n/a")</f>
        <v>1.2520997077666999E-2</v>
      </c>
      <c r="O823" s="72">
        <f t="shared" ref="O823:O834" si="750">IFERROR((K823-B823),"n/a")</f>
        <v>-3.9533745092493883E-4</v>
      </c>
      <c r="P823" s="85"/>
    </row>
    <row r="824" spans="1:16" x14ac:dyDescent="0.2">
      <c r="A824" s="8" t="s">
        <v>66</v>
      </c>
      <c r="B824" s="10">
        <f t="shared" ref="B824:C824" si="751">B811/B$809</f>
        <v>2.3400936037441498E-2</v>
      </c>
      <c r="C824" s="10">
        <f t="shared" si="751"/>
        <v>2.4734982332155476E-2</v>
      </c>
      <c r="D824" s="10">
        <f t="shared" ref="D824:K824" si="752">D811/D$809</f>
        <v>3.3568904593639579E-2</v>
      </c>
      <c r="E824" s="10">
        <f t="shared" si="752"/>
        <v>2.8571428571428571E-2</v>
      </c>
      <c r="F824" s="10">
        <f t="shared" si="752"/>
        <v>2.2271714922048998E-2</v>
      </c>
      <c r="G824" s="10">
        <f t="shared" si="752"/>
        <v>1.1804384485666104E-2</v>
      </c>
      <c r="H824" s="10">
        <f t="shared" si="752"/>
        <v>1.8024032042723633E-2</v>
      </c>
      <c r="I824" s="10">
        <f t="shared" si="752"/>
        <v>2.4149286498353458E-2</v>
      </c>
      <c r="J824" s="10">
        <f t="shared" si="752"/>
        <v>2.5503355704697986E-2</v>
      </c>
      <c r="K824" s="10">
        <f t="shared" si="752"/>
        <v>3.8986354775828458E-2</v>
      </c>
      <c r="L824" s="25"/>
      <c r="M824" s="128">
        <f t="shared" si="748"/>
        <v>1.3482999071130472E-2</v>
      </c>
      <c r="N824" s="12">
        <f t="shared" si="749"/>
        <v>2.7181970290162352E-2</v>
      </c>
      <c r="O824" s="12">
        <f t="shared" si="750"/>
        <v>1.5585418738386959E-2</v>
      </c>
    </row>
    <row r="825" spans="1:16" x14ac:dyDescent="0.2">
      <c r="A825" s="68" t="s">
        <v>67</v>
      </c>
      <c r="B825" s="75">
        <f t="shared" ref="B825:C825" si="753">B812/B$809</f>
        <v>2.3400936037441498E-2</v>
      </c>
      <c r="C825" s="75">
        <f t="shared" si="753"/>
        <v>3.1802120141342753E-2</v>
      </c>
      <c r="D825" s="75">
        <f t="shared" ref="D825:K825" si="754">D812/D$809</f>
        <v>3.7102473498233215E-2</v>
      </c>
      <c r="E825" s="75">
        <f t="shared" si="754"/>
        <v>3.8095238095238099E-2</v>
      </c>
      <c r="F825" s="75">
        <f t="shared" si="754"/>
        <v>1.670378619153675E-2</v>
      </c>
      <c r="G825" s="75">
        <f t="shared" si="754"/>
        <v>7.8695896571107371E-3</v>
      </c>
      <c r="H825" s="75">
        <f t="shared" si="754"/>
        <v>6.0080106809078772E-3</v>
      </c>
      <c r="I825" s="75">
        <f t="shared" si="754"/>
        <v>1.8660812294182216E-2</v>
      </c>
      <c r="J825" s="75">
        <f t="shared" si="754"/>
        <v>3.2214765100671144E-2</v>
      </c>
      <c r="K825" s="75">
        <f t="shared" si="754"/>
        <v>5.0682261208576995E-2</v>
      </c>
      <c r="L825" s="76"/>
      <c r="M825" s="129">
        <f t="shared" si="748"/>
        <v>1.8467496107905851E-2</v>
      </c>
      <c r="N825" s="72">
        <f t="shared" si="749"/>
        <v>4.2812671551466258E-2</v>
      </c>
      <c r="O825" s="72">
        <f t="shared" si="750"/>
        <v>2.7281325171135497E-2</v>
      </c>
      <c r="P825" s="85"/>
    </row>
    <row r="826" spans="1:16" x14ac:dyDescent="0.2">
      <c r="A826" s="8" t="s">
        <v>68</v>
      </c>
      <c r="B826" s="10">
        <f t="shared" ref="B826:C826" si="755">B813/B$809</f>
        <v>3.2761310452418098E-2</v>
      </c>
      <c r="C826" s="10">
        <f t="shared" si="755"/>
        <v>3.0035335689045935E-2</v>
      </c>
      <c r="D826" s="10">
        <f t="shared" ref="D826:K826" si="756">D813/D$809</f>
        <v>3.3568904593639579E-2</v>
      </c>
      <c r="E826" s="10">
        <f t="shared" si="756"/>
        <v>0.04</v>
      </c>
      <c r="F826" s="10">
        <f t="shared" si="756"/>
        <v>2.7839643652561249E-2</v>
      </c>
      <c r="G826" s="10">
        <f t="shared" si="756"/>
        <v>1.6301292861157952E-2</v>
      </c>
      <c r="H826" s="10">
        <f t="shared" si="756"/>
        <v>1.602136181575434E-2</v>
      </c>
      <c r="I826" s="10">
        <f t="shared" si="756"/>
        <v>1.9758507135016465E-2</v>
      </c>
      <c r="J826" s="10">
        <f t="shared" si="756"/>
        <v>3.4899328859060399E-2</v>
      </c>
      <c r="K826" s="10">
        <f t="shared" si="756"/>
        <v>2.9239766081871343E-2</v>
      </c>
      <c r="L826" s="25"/>
      <c r="M826" s="128">
        <f t="shared" si="748"/>
        <v>-5.6595627771890561E-3</v>
      </c>
      <c r="N826" s="12">
        <f t="shared" si="749"/>
        <v>1.2938473220713391E-2</v>
      </c>
      <c r="O826" s="12">
        <f t="shared" si="750"/>
        <v>-3.5215443705467545E-3</v>
      </c>
    </row>
    <row r="827" spans="1:16" x14ac:dyDescent="0.2">
      <c r="A827" s="68" t="s">
        <v>69</v>
      </c>
      <c r="B827" s="75">
        <f t="shared" ref="B827:C827" si="757">B814/B$809</f>
        <v>0.1357254290171607</v>
      </c>
      <c r="C827" s="75">
        <f t="shared" si="757"/>
        <v>0.12720848056537101</v>
      </c>
      <c r="D827" s="75">
        <f t="shared" ref="D827:K827" si="758">D814/D$809</f>
        <v>0.15017667844522969</v>
      </c>
      <c r="E827" s="75">
        <f t="shared" si="758"/>
        <v>0.12</v>
      </c>
      <c r="F827" s="75">
        <f t="shared" si="758"/>
        <v>6.5701559020044542E-2</v>
      </c>
      <c r="G827" s="75">
        <f t="shared" si="758"/>
        <v>2.866779089376054E-2</v>
      </c>
      <c r="H827" s="75">
        <f t="shared" si="758"/>
        <v>3.0707610146862484E-2</v>
      </c>
      <c r="I827" s="75">
        <f t="shared" si="758"/>
        <v>6.8057080131723374E-2</v>
      </c>
      <c r="J827" s="75">
        <f t="shared" si="758"/>
        <v>9.3959731543624164E-2</v>
      </c>
      <c r="K827" s="75">
        <f t="shared" si="758"/>
        <v>0.12085769980506822</v>
      </c>
      <c r="L827" s="76"/>
      <c r="M827" s="129">
        <f t="shared" si="748"/>
        <v>2.6897968261444055E-2</v>
      </c>
      <c r="N827" s="72">
        <f t="shared" si="749"/>
        <v>9.2189908911307683E-2</v>
      </c>
      <c r="O827" s="72">
        <f t="shared" si="750"/>
        <v>-1.4867729212092479E-2</v>
      </c>
      <c r="P827" s="85"/>
    </row>
    <row r="828" spans="1:16" x14ac:dyDescent="0.2">
      <c r="A828" s="8" t="s">
        <v>70</v>
      </c>
      <c r="B828" s="10">
        <f t="shared" ref="B828:C828" si="759">B815/B$809</f>
        <v>4.9921996879875197E-2</v>
      </c>
      <c r="C828" s="10">
        <f t="shared" si="759"/>
        <v>4.7703180212014133E-2</v>
      </c>
      <c r="D828" s="10">
        <f t="shared" ref="D828:K828" si="760">D815/D$809</f>
        <v>4.7703180212014133E-2</v>
      </c>
      <c r="E828" s="10">
        <f t="shared" si="760"/>
        <v>5.3333333333333337E-2</v>
      </c>
      <c r="F828" s="10">
        <f t="shared" si="760"/>
        <v>4.0089086859688199E-2</v>
      </c>
      <c r="G828" s="10">
        <f t="shared" si="760"/>
        <v>2.0798201236649803E-2</v>
      </c>
      <c r="H828" s="10">
        <f t="shared" si="760"/>
        <v>3.1375166889185582E-2</v>
      </c>
      <c r="I828" s="10">
        <f t="shared" si="760"/>
        <v>5.598243688254665E-2</v>
      </c>
      <c r="J828" s="10">
        <f t="shared" si="760"/>
        <v>6.3087248322147654E-2</v>
      </c>
      <c r="K828" s="10">
        <f t="shared" si="760"/>
        <v>7.407407407407407E-2</v>
      </c>
      <c r="L828" s="25"/>
      <c r="M828" s="128">
        <f t="shared" si="748"/>
        <v>1.0986825751926416E-2</v>
      </c>
      <c r="N828" s="12">
        <f t="shared" si="749"/>
        <v>5.3275872837424271E-2</v>
      </c>
      <c r="O828" s="12">
        <f t="shared" si="750"/>
        <v>2.4152077194198873E-2</v>
      </c>
    </row>
    <row r="829" spans="1:16" x14ac:dyDescent="0.2">
      <c r="A829" s="68" t="s">
        <v>71</v>
      </c>
      <c r="B829" s="75">
        <f t="shared" ref="B829:C829" si="761">B816/B$809</f>
        <v>4.2121684867394697E-2</v>
      </c>
      <c r="C829" s="75">
        <f t="shared" si="761"/>
        <v>4.5936395759717315E-2</v>
      </c>
      <c r="D829" s="75">
        <f t="shared" ref="D829:K829" si="762">D816/D$809</f>
        <v>3.8869257950530034E-2</v>
      </c>
      <c r="E829" s="75">
        <f t="shared" si="762"/>
        <v>3.0476190476190476E-2</v>
      </c>
      <c r="F829" s="75">
        <f t="shared" si="762"/>
        <v>2.2271714922048998E-2</v>
      </c>
      <c r="G829" s="75">
        <f t="shared" si="762"/>
        <v>1.1804384485666104E-2</v>
      </c>
      <c r="H829" s="75">
        <f t="shared" si="762"/>
        <v>1.0680907877169559E-2</v>
      </c>
      <c r="I829" s="75">
        <f t="shared" si="762"/>
        <v>1.6465422612513721E-2</v>
      </c>
      <c r="J829" s="75">
        <f t="shared" si="762"/>
        <v>2.1476510067114093E-2</v>
      </c>
      <c r="K829" s="75">
        <f t="shared" si="762"/>
        <v>2.9239766081871343E-2</v>
      </c>
      <c r="L829" s="76"/>
      <c r="M829" s="129">
        <f t="shared" si="748"/>
        <v>7.7632560147572506E-3</v>
      </c>
      <c r="N829" s="72">
        <f t="shared" si="749"/>
        <v>1.7435381596205238E-2</v>
      </c>
      <c r="O829" s="72">
        <f t="shared" si="750"/>
        <v>-1.2881918785523354E-2</v>
      </c>
      <c r="P829" s="85"/>
    </row>
    <row r="830" spans="1:16" x14ac:dyDescent="0.2">
      <c r="A830" s="8" t="s">
        <v>72</v>
      </c>
      <c r="B830" s="10">
        <f t="shared" ref="B830:C830" si="763">B817/B$809</f>
        <v>0.43993759750390016</v>
      </c>
      <c r="C830" s="10">
        <f t="shared" si="763"/>
        <v>0.43109540636042404</v>
      </c>
      <c r="D830" s="10">
        <f t="shared" ref="D830:K830" si="764">D817/D$809</f>
        <v>0.41519434628975266</v>
      </c>
      <c r="E830" s="10">
        <f t="shared" si="764"/>
        <v>0.41904761904761906</v>
      </c>
      <c r="F830" s="10">
        <f t="shared" si="764"/>
        <v>0.62806236080178168</v>
      </c>
      <c r="G830" s="10">
        <f t="shared" si="764"/>
        <v>0.81787521079258008</v>
      </c>
      <c r="H830" s="10">
        <f t="shared" si="764"/>
        <v>0.79639519359145527</v>
      </c>
      <c r="I830" s="10">
        <f t="shared" si="764"/>
        <v>0.61031833150384196</v>
      </c>
      <c r="J830" s="10">
        <f t="shared" si="764"/>
        <v>0.43892617449664428</v>
      </c>
      <c r="K830" s="10">
        <f t="shared" si="764"/>
        <v>0.30019493177387913</v>
      </c>
      <c r="L830" s="25"/>
      <c r="M830" s="128">
        <f t="shared" si="748"/>
        <v>-0.13873124272276516</v>
      </c>
      <c r="N830" s="12">
        <f t="shared" si="749"/>
        <v>-0.51768027901870095</v>
      </c>
      <c r="O830" s="12">
        <f t="shared" si="750"/>
        <v>-0.13974266573002103</v>
      </c>
    </row>
    <row r="831" spans="1:16" x14ac:dyDescent="0.2">
      <c r="A831" s="68" t="s">
        <v>73</v>
      </c>
      <c r="B831" s="75">
        <f t="shared" ref="B831:C831" si="765">B818/B$809</f>
        <v>5.9282371294851796E-2</v>
      </c>
      <c r="C831" s="75">
        <f t="shared" si="765"/>
        <v>4.0636042402826852E-2</v>
      </c>
      <c r="D831" s="75">
        <f t="shared" ref="D831:K831" si="766">D818/D$809</f>
        <v>4.4169611307420496E-2</v>
      </c>
      <c r="E831" s="75">
        <f t="shared" si="766"/>
        <v>4.9523809523809526E-2</v>
      </c>
      <c r="F831" s="75">
        <f t="shared" si="766"/>
        <v>3.6748329621380846E-2</v>
      </c>
      <c r="G831" s="75">
        <f t="shared" si="766"/>
        <v>1.7987633501967398E-2</v>
      </c>
      <c r="H831" s="75">
        <f t="shared" si="766"/>
        <v>1.1348464619492658E-2</v>
      </c>
      <c r="I831" s="75">
        <f t="shared" si="766"/>
        <v>1.4270032930845226E-2</v>
      </c>
      <c r="J831" s="75">
        <f t="shared" si="766"/>
        <v>1.74496644295302E-2</v>
      </c>
      <c r="K831" s="75">
        <f t="shared" si="766"/>
        <v>2.3391812865497075E-2</v>
      </c>
      <c r="L831" s="76"/>
      <c r="M831" s="129">
        <f t="shared" si="748"/>
        <v>5.942148435966875E-3</v>
      </c>
      <c r="N831" s="72">
        <f t="shared" si="749"/>
        <v>5.4041793635296771E-3</v>
      </c>
      <c r="O831" s="72">
        <f t="shared" si="750"/>
        <v>-3.5890558429354721E-2</v>
      </c>
      <c r="P831" s="85"/>
    </row>
    <row r="832" spans="1:16" x14ac:dyDescent="0.2">
      <c r="A832" s="8" t="s">
        <v>74</v>
      </c>
      <c r="B832" s="10">
        <f t="shared" ref="B832:C832" si="767">B819/B$809</f>
        <v>0.11232449297971919</v>
      </c>
      <c r="C832" s="10">
        <f t="shared" si="767"/>
        <v>0.10600706713780919</v>
      </c>
      <c r="D832" s="10">
        <f t="shared" ref="D832:K832" si="768">D819/D$809</f>
        <v>0.10247349823321555</v>
      </c>
      <c r="E832" s="10">
        <f t="shared" si="768"/>
        <v>0.11238095238095239</v>
      </c>
      <c r="F832" s="10">
        <f t="shared" si="768"/>
        <v>7.7951002227171495E-2</v>
      </c>
      <c r="G832" s="10">
        <f t="shared" si="768"/>
        <v>4.6093310848791459E-2</v>
      </c>
      <c r="H832" s="10">
        <f t="shared" si="768"/>
        <v>5.8077436582109482E-2</v>
      </c>
      <c r="I832" s="10">
        <f t="shared" si="768"/>
        <v>0.12952799121844127</v>
      </c>
      <c r="J832" s="10">
        <f t="shared" si="768"/>
        <v>0.2174496644295302</v>
      </c>
      <c r="K832" s="10">
        <f t="shared" si="768"/>
        <v>0.23976608187134502</v>
      </c>
      <c r="L832" s="25"/>
      <c r="M832" s="128">
        <f t="shared" si="748"/>
        <v>2.2316417441814812E-2</v>
      </c>
      <c r="N832" s="12">
        <f t="shared" si="749"/>
        <v>0.19367277102255356</v>
      </c>
      <c r="O832" s="12">
        <f t="shared" si="750"/>
        <v>0.12744158889162582</v>
      </c>
    </row>
    <row r="833" spans="1:16" x14ac:dyDescent="0.2">
      <c r="A833" s="68" t="s">
        <v>75</v>
      </c>
      <c r="B833" s="75">
        <f t="shared" ref="B833:C833" si="769">B820/B$809</f>
        <v>6.7082683307332289E-2</v>
      </c>
      <c r="C833" s="75">
        <f t="shared" si="769"/>
        <v>9.3639575971731448E-2</v>
      </c>
      <c r="D833" s="75">
        <f t="shared" ref="D833:K833" si="770">D820/D$809</f>
        <v>8.3038869257950523E-2</v>
      </c>
      <c r="E833" s="75">
        <f t="shared" si="770"/>
        <v>9.3333333333333338E-2</v>
      </c>
      <c r="F833" s="75">
        <f t="shared" si="770"/>
        <v>5.3452115812917596E-2</v>
      </c>
      <c r="G833" s="75">
        <f t="shared" si="770"/>
        <v>1.9111860595840361E-2</v>
      </c>
      <c r="H833" s="75">
        <f t="shared" si="770"/>
        <v>1.8024032042723633E-2</v>
      </c>
      <c r="I833" s="75">
        <f t="shared" si="770"/>
        <v>3.6223929747530186E-2</v>
      </c>
      <c r="J833" s="75">
        <f t="shared" si="770"/>
        <v>4.5637583892617448E-2</v>
      </c>
      <c r="K833" s="75">
        <f t="shared" si="770"/>
        <v>7.6023391812865493E-2</v>
      </c>
      <c r="L833" s="76"/>
      <c r="M833" s="129">
        <f t="shared" si="748"/>
        <v>3.0385807920248045E-2</v>
      </c>
      <c r="N833" s="72">
        <f t="shared" si="749"/>
        <v>5.6911531217025135E-2</v>
      </c>
      <c r="O833" s="72">
        <f t="shared" si="750"/>
        <v>8.9407085055332042E-3</v>
      </c>
      <c r="P833" s="85"/>
    </row>
    <row r="834" spans="1:16" x14ac:dyDescent="0.2">
      <c r="A834" s="8" t="s">
        <v>76</v>
      </c>
      <c r="B834" s="10">
        <f t="shared" ref="B834:C834" si="771">B821/B$809</f>
        <v>0</v>
      </c>
      <c r="C834" s="10">
        <f t="shared" si="771"/>
        <v>3.5335689045936395E-3</v>
      </c>
      <c r="D834" s="10">
        <f t="shared" ref="D834:K834" si="772">D821/D$809</f>
        <v>1.7667844522968198E-3</v>
      </c>
      <c r="E834" s="10">
        <f t="shared" si="772"/>
        <v>1.9047619047619048E-3</v>
      </c>
      <c r="F834" s="10">
        <f t="shared" si="772"/>
        <v>2.2271714922048997E-3</v>
      </c>
      <c r="G834" s="10">
        <f t="shared" si="772"/>
        <v>5.6211354693648118E-4</v>
      </c>
      <c r="H834" s="10">
        <f t="shared" si="772"/>
        <v>0</v>
      </c>
      <c r="I834" s="10">
        <f t="shared" si="772"/>
        <v>1.0976948408342481E-3</v>
      </c>
      <c r="J834" s="10">
        <f t="shared" si="772"/>
        <v>0</v>
      </c>
      <c r="K834" s="10">
        <f t="shared" si="772"/>
        <v>3.8986354775828458E-3</v>
      </c>
      <c r="L834" s="25"/>
      <c r="M834" s="128">
        <f t="shared" si="748"/>
        <v>3.8986354775828458E-3</v>
      </c>
      <c r="N834" s="12">
        <f t="shared" si="749"/>
        <v>3.3365219306463645E-3</v>
      </c>
      <c r="O834" s="12">
        <f t="shared" si="750"/>
        <v>3.8986354775828458E-3</v>
      </c>
    </row>
    <row r="835" spans="1:16" x14ac:dyDescent="0.2">
      <c r="A835" s="15" t="s">
        <v>207</v>
      </c>
    </row>
    <row r="836" spans="1:16" x14ac:dyDescent="0.2">
      <c r="A836" s="15"/>
    </row>
    <row r="837" spans="1:16" ht="18" x14ac:dyDescent="0.4">
      <c r="A837" s="1" t="s">
        <v>227</v>
      </c>
    </row>
    <row r="839" spans="1:16" ht="10.5" x14ac:dyDescent="0.25">
      <c r="A839" s="2"/>
      <c r="B839" s="114" t="str">
        <f>B$2</f>
        <v>Year of Fall Census</v>
      </c>
      <c r="C839" s="3"/>
      <c r="D839" s="3"/>
      <c r="E839" s="3"/>
      <c r="F839" s="3"/>
      <c r="G839" s="3"/>
      <c r="H839" s="3"/>
      <c r="I839" s="3"/>
      <c r="J839" s="3"/>
      <c r="K839" s="3"/>
      <c r="L839" s="22" t="str">
        <f>L$2</f>
        <v>diff</v>
      </c>
      <c r="M839" s="117" t="str">
        <f>M$2</f>
        <v>% chg</v>
      </c>
      <c r="N839" s="123" t="str">
        <f>N$2</f>
        <v>pct chg 5/10 year</v>
      </c>
      <c r="O839" s="115"/>
      <c r="P839" s="116" t="str">
        <f>P$2</f>
        <v>10yr</v>
      </c>
    </row>
    <row r="840" spans="1:16" ht="10.5" x14ac:dyDescent="0.25">
      <c r="A840" s="4" t="s">
        <v>0</v>
      </c>
      <c r="B840" s="113">
        <f>B$3</f>
        <v>2017</v>
      </c>
      <c r="C840" s="113">
        <f t="shared" ref="C840:K840" si="773">C$3</f>
        <v>2018</v>
      </c>
      <c r="D840" s="113">
        <f t="shared" si="773"/>
        <v>2019</v>
      </c>
      <c r="E840" s="113" t="str">
        <f t="shared" si="773"/>
        <v>2020^</v>
      </c>
      <c r="F840" s="113">
        <f t="shared" si="773"/>
        <v>2021</v>
      </c>
      <c r="G840" s="113">
        <f t="shared" si="773"/>
        <v>2022</v>
      </c>
      <c r="H840" s="113">
        <f t="shared" si="773"/>
        <v>2023</v>
      </c>
      <c r="I840" s="113">
        <f t="shared" si="773"/>
        <v>2024</v>
      </c>
      <c r="J840" s="113">
        <f t="shared" si="773"/>
        <v>2025</v>
      </c>
      <c r="K840" s="113">
        <f t="shared" si="773"/>
        <v>2026</v>
      </c>
      <c r="L840" s="23" t="str">
        <f>L$3</f>
        <v>2025 to 2026</v>
      </c>
      <c r="M840" s="125"/>
      <c r="N840" s="24" t="str">
        <f>N$3</f>
        <v>2022-26</v>
      </c>
      <c r="O840" s="24" t="str">
        <f>O$3</f>
        <v>2017-26</v>
      </c>
      <c r="P840" s="113" t="str">
        <f>P$3</f>
        <v>trend</v>
      </c>
    </row>
    <row r="841" spans="1:16" ht="10.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6"/>
      <c r="M841" s="124"/>
      <c r="N841" s="14"/>
      <c r="O841" s="14"/>
    </row>
    <row r="842" spans="1:16" ht="10.5" x14ac:dyDescent="0.25">
      <c r="A842" s="2" t="s">
        <v>86</v>
      </c>
      <c r="L842" s="20" t="s">
        <v>46</v>
      </c>
      <c r="M842" s="130"/>
      <c r="N842" s="11"/>
      <c r="O842" s="11"/>
    </row>
    <row r="843" spans="1:16" x14ac:dyDescent="0.2">
      <c r="A843" s="8" t="s">
        <v>28</v>
      </c>
      <c r="B843" s="41">
        <v>0.48209999999999997</v>
      </c>
      <c r="C843" s="41">
        <v>0.47749999999999998</v>
      </c>
      <c r="D843" s="41">
        <v>0.50270000000000004</v>
      </c>
      <c r="E843" s="41">
        <v>0.4929</v>
      </c>
      <c r="F843" s="41">
        <v>0.50139999999999996</v>
      </c>
      <c r="G843" s="41">
        <v>0.48409999999999997</v>
      </c>
      <c r="H843" s="41">
        <v>0.46310000000000001</v>
      </c>
      <c r="I843" s="41">
        <v>0.45789999999999997</v>
      </c>
      <c r="J843" s="41">
        <v>0.46610000000000001</v>
      </c>
      <c r="K843" s="41">
        <v>0.47149999999999997</v>
      </c>
      <c r="L843" s="25"/>
      <c r="M843" s="128">
        <f t="shared" ref="M843:M844" si="774">IFERROR((K843-J843),"n/a")</f>
        <v>5.3999999999999604E-3</v>
      </c>
      <c r="N843" s="36">
        <f t="shared" ref="N843:N844" si="775">IFERROR((K843-G843),"n/a")</f>
        <v>-1.26E-2</v>
      </c>
      <c r="O843" s="36">
        <f t="shared" ref="O843:O844" si="776">IFERROR((K843-B843),"n/a")</f>
        <v>-1.0599999999999998E-2</v>
      </c>
    </row>
    <row r="844" spans="1:16" x14ac:dyDescent="0.2">
      <c r="A844" s="68" t="s">
        <v>27</v>
      </c>
      <c r="B844" s="94">
        <v>0.4929</v>
      </c>
      <c r="C844" s="94">
        <v>0.49509999999999998</v>
      </c>
      <c r="D844" s="94">
        <v>0.51619999999999999</v>
      </c>
      <c r="E844" s="94">
        <v>0.50739999999999996</v>
      </c>
      <c r="F844" s="94">
        <v>0.51629999999999998</v>
      </c>
      <c r="G844" s="94">
        <v>0.50029999999999997</v>
      </c>
      <c r="H844" s="94">
        <v>0.47510000000000002</v>
      </c>
      <c r="I844" s="94">
        <v>0.47299999999999998</v>
      </c>
      <c r="J844" s="94">
        <v>0.48259999999999997</v>
      </c>
      <c r="K844" s="94">
        <v>0.48830000000000001</v>
      </c>
      <c r="L844" s="76"/>
      <c r="M844" s="129">
        <f t="shared" si="774"/>
        <v>5.7000000000000384E-3</v>
      </c>
      <c r="N844" s="104">
        <f t="shared" si="775"/>
        <v>-1.1999999999999955E-2</v>
      </c>
      <c r="O844" s="104">
        <f t="shared" si="776"/>
        <v>-4.599999999999993E-3</v>
      </c>
      <c r="P844" s="85"/>
    </row>
    <row r="845" spans="1:16" ht="10.5" x14ac:dyDescent="0.25">
      <c r="A845" s="2"/>
      <c r="B845" s="8"/>
      <c r="C845" s="8"/>
      <c r="D845" s="8"/>
      <c r="E845" s="8"/>
      <c r="F845" s="8"/>
      <c r="G845" s="8"/>
      <c r="H845" s="8"/>
      <c r="I845" s="10"/>
      <c r="J845" s="10"/>
      <c r="K845" s="10"/>
      <c r="L845" s="25"/>
      <c r="M845" s="131"/>
      <c r="N845" s="10"/>
      <c r="O845" s="10"/>
    </row>
    <row r="846" spans="1:16" ht="10.5" x14ac:dyDescent="0.25">
      <c r="A846" s="2" t="s">
        <v>87</v>
      </c>
      <c r="L846" s="20" t="s">
        <v>46</v>
      </c>
      <c r="M846" s="130"/>
      <c r="N846" s="11"/>
      <c r="O846" s="11"/>
    </row>
    <row r="847" spans="1:16" x14ac:dyDescent="0.2">
      <c r="A847" s="8" t="s">
        <v>97</v>
      </c>
      <c r="B847" s="33">
        <v>0.87</v>
      </c>
      <c r="C847" s="33">
        <v>0.878</v>
      </c>
      <c r="D847" s="33">
        <v>0.876</v>
      </c>
      <c r="E847" s="33">
        <v>0.85699999999999998</v>
      </c>
      <c r="F847" s="10">
        <v>0.85099999999999998</v>
      </c>
      <c r="G847" s="10">
        <v>0.85099999999999998</v>
      </c>
      <c r="H847" s="10">
        <v>0.90200000000000002</v>
      </c>
      <c r="I847" s="10">
        <v>0.88500000000000001</v>
      </c>
      <c r="J847" s="10">
        <v>0.90100000000000002</v>
      </c>
      <c r="K847" s="10">
        <v>0.91600000000000004</v>
      </c>
      <c r="L847" s="25"/>
      <c r="M847" s="128">
        <f t="shared" ref="M847:M850" si="777">IFERROR((K847-J847),"n/a")</f>
        <v>1.5000000000000013E-2</v>
      </c>
      <c r="N847" s="12">
        <f t="shared" ref="N847:N850" si="778">IFERROR((K847-G847),"n/a")</f>
        <v>6.5000000000000058E-2</v>
      </c>
      <c r="O847" s="12">
        <f t="shared" ref="O847:O850" si="779">IFERROR((K847-B847),"n/a")</f>
        <v>4.6000000000000041E-2</v>
      </c>
    </row>
    <row r="848" spans="1:16" x14ac:dyDescent="0.2">
      <c r="A848" s="68" t="s">
        <v>77</v>
      </c>
      <c r="B848" s="87">
        <v>0.60699999999999998</v>
      </c>
      <c r="C848" s="87">
        <v>0.61799999999999999</v>
      </c>
      <c r="D848" s="87">
        <v>0.60799999999999998</v>
      </c>
      <c r="E848" s="87">
        <v>0.56699999999999995</v>
      </c>
      <c r="F848" s="75">
        <v>0.58599999999999997</v>
      </c>
      <c r="G848" s="75">
        <v>0.57799999999999996</v>
      </c>
      <c r="H848" s="75">
        <v>0.752</v>
      </c>
      <c r="I848" s="75">
        <v>0.71599999999999997</v>
      </c>
      <c r="J848" s="75">
        <v>0.75600000000000001</v>
      </c>
      <c r="K848" s="75">
        <v>0.79600000000000004</v>
      </c>
      <c r="L848" s="76"/>
      <c r="M848" s="129">
        <f t="shared" si="777"/>
        <v>4.0000000000000036E-2</v>
      </c>
      <c r="N848" s="100">
        <f t="shared" si="778"/>
        <v>0.21800000000000008</v>
      </c>
      <c r="O848" s="100">
        <f t="shared" si="779"/>
        <v>0.18900000000000006</v>
      </c>
      <c r="P848" s="85"/>
    </row>
    <row r="849" spans="1:16" x14ac:dyDescent="0.2">
      <c r="A849" s="8" t="s">
        <v>78</v>
      </c>
      <c r="B849" s="33">
        <v>0.41899999999999998</v>
      </c>
      <c r="C849" s="33">
        <v>0.39600000000000002</v>
      </c>
      <c r="D849" s="33">
        <v>0.38100000000000001</v>
      </c>
      <c r="E849" s="33">
        <v>0.379</v>
      </c>
      <c r="F849" s="10">
        <v>0.39800000000000002</v>
      </c>
      <c r="G849" s="10">
        <v>0.44400000000000001</v>
      </c>
      <c r="H849" s="10">
        <v>0.46899999999999997</v>
      </c>
      <c r="I849" s="10">
        <v>0.53800000000000003</v>
      </c>
      <c r="J849" s="10">
        <v>0.503</v>
      </c>
      <c r="K849" s="10">
        <v>0.52500000000000002</v>
      </c>
      <c r="L849" s="25"/>
      <c r="M849" s="128">
        <f t="shared" si="777"/>
        <v>2.200000000000002E-2</v>
      </c>
      <c r="N849" s="12">
        <f t="shared" si="778"/>
        <v>8.1000000000000016E-2</v>
      </c>
      <c r="O849" s="12">
        <f t="shared" si="779"/>
        <v>0.10600000000000004</v>
      </c>
    </row>
    <row r="850" spans="1:16" x14ac:dyDescent="0.2">
      <c r="A850" s="68" t="s">
        <v>79</v>
      </c>
      <c r="B850" s="87">
        <v>0.51900000000000002</v>
      </c>
      <c r="C850" s="87">
        <v>0.51800000000000002</v>
      </c>
      <c r="D850" s="87">
        <v>0.50800000000000001</v>
      </c>
      <c r="E850" s="87">
        <v>0.47399999999999998</v>
      </c>
      <c r="F850" s="75">
        <v>0.47299999999999998</v>
      </c>
      <c r="G850" s="75">
        <v>0.40699999999999997</v>
      </c>
      <c r="H850" s="75">
        <v>0.40200000000000002</v>
      </c>
      <c r="I850" s="75">
        <v>0.40799999999999997</v>
      </c>
      <c r="J850" s="75">
        <v>0.40699999999999997</v>
      </c>
      <c r="K850" s="75">
        <v>0.36299999999999999</v>
      </c>
      <c r="L850" s="76"/>
      <c r="M850" s="129">
        <f t="shared" si="777"/>
        <v>-4.3999999999999984E-2</v>
      </c>
      <c r="N850" s="100">
        <f t="shared" si="778"/>
        <v>-4.3999999999999984E-2</v>
      </c>
      <c r="O850" s="100">
        <f t="shared" si="779"/>
        <v>-0.15600000000000003</v>
      </c>
      <c r="P850" s="85"/>
    </row>
    <row r="851" spans="1:16" x14ac:dyDescent="0.2">
      <c r="A851" s="8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25"/>
      <c r="M851" s="131"/>
    </row>
    <row r="852" spans="1:16" ht="10.5" x14ac:dyDescent="0.25">
      <c r="A852" s="2" t="s">
        <v>88</v>
      </c>
      <c r="L852" s="20" t="s">
        <v>46</v>
      </c>
      <c r="M852" s="130"/>
      <c r="N852" s="11"/>
      <c r="O852" s="11"/>
    </row>
    <row r="853" spans="1:16" x14ac:dyDescent="0.2">
      <c r="A853" s="8" t="s">
        <v>97</v>
      </c>
      <c r="B853" s="33">
        <v>0.88400000000000001</v>
      </c>
      <c r="C853" s="33">
        <v>0.88600000000000001</v>
      </c>
      <c r="D853" s="33">
        <v>0.89</v>
      </c>
      <c r="E853" s="33">
        <v>0.872</v>
      </c>
      <c r="F853" s="10">
        <v>0.86099999999999999</v>
      </c>
      <c r="G853" s="10">
        <v>0.86199999999999999</v>
      </c>
      <c r="H853" s="10">
        <v>0.91400000000000003</v>
      </c>
      <c r="I853" s="10">
        <v>0.89600000000000002</v>
      </c>
      <c r="J853" s="10">
        <v>0.91500000000000004</v>
      </c>
      <c r="K853" s="10">
        <v>0.92400000000000004</v>
      </c>
      <c r="L853" s="25"/>
      <c r="M853" s="128">
        <f t="shared" ref="M853:M856" si="780">IFERROR((K853-J853),"n/a")</f>
        <v>9.000000000000008E-3</v>
      </c>
      <c r="N853" s="12">
        <f t="shared" ref="N853:N856" si="781">IFERROR((K853-G853),"n/a")</f>
        <v>6.2000000000000055E-2</v>
      </c>
      <c r="O853" s="12">
        <f t="shared" ref="O853:O856" si="782">IFERROR((K853-B853),"n/a")</f>
        <v>4.0000000000000036E-2</v>
      </c>
    </row>
    <row r="854" spans="1:16" x14ac:dyDescent="0.2">
      <c r="A854" s="68" t="s">
        <v>77</v>
      </c>
      <c r="B854" s="87">
        <v>0.621</v>
      </c>
      <c r="C854" s="87">
        <v>0.64</v>
      </c>
      <c r="D854" s="87">
        <v>0.627</v>
      </c>
      <c r="E854" s="87">
        <v>0.58599999999999997</v>
      </c>
      <c r="F854" s="75">
        <v>0.60599999999999998</v>
      </c>
      <c r="G854" s="75">
        <v>0.59899999999999998</v>
      </c>
      <c r="H854" s="75">
        <v>0.77300000000000002</v>
      </c>
      <c r="I854" s="75">
        <v>0.747</v>
      </c>
      <c r="J854" s="75">
        <v>0.78600000000000003</v>
      </c>
      <c r="K854" s="75">
        <v>0.82699999999999996</v>
      </c>
      <c r="L854" s="76"/>
      <c r="M854" s="129">
        <f t="shared" si="780"/>
        <v>4.0999999999999925E-2</v>
      </c>
      <c r="N854" s="72">
        <f t="shared" si="781"/>
        <v>0.22799999999999998</v>
      </c>
      <c r="O854" s="100">
        <f t="shared" si="782"/>
        <v>0.20599999999999996</v>
      </c>
      <c r="P854" s="85"/>
    </row>
    <row r="855" spans="1:16" x14ac:dyDescent="0.2">
      <c r="A855" s="8" t="s">
        <v>78</v>
      </c>
      <c r="B855" s="33">
        <v>0.42299999999999999</v>
      </c>
      <c r="C855" s="33">
        <v>0.39100000000000001</v>
      </c>
      <c r="D855" s="33">
        <v>0.38400000000000001</v>
      </c>
      <c r="E855" s="33">
        <v>0.38200000000000001</v>
      </c>
      <c r="F855" s="10">
        <v>0.39500000000000002</v>
      </c>
      <c r="G855" s="10">
        <v>0.44600000000000001</v>
      </c>
      <c r="H855" s="10">
        <v>0.46899999999999997</v>
      </c>
      <c r="I855" s="10">
        <v>0.54100000000000004</v>
      </c>
      <c r="J855" s="10">
        <v>0.50600000000000001</v>
      </c>
      <c r="K855" s="10">
        <v>0.52</v>
      </c>
      <c r="L855" s="25"/>
      <c r="M855" s="128">
        <f t="shared" si="780"/>
        <v>1.4000000000000012E-2</v>
      </c>
      <c r="N855" s="12">
        <f t="shared" si="781"/>
        <v>7.400000000000001E-2</v>
      </c>
      <c r="O855" s="12">
        <f t="shared" si="782"/>
        <v>9.7000000000000031E-2</v>
      </c>
    </row>
    <row r="856" spans="1:16" x14ac:dyDescent="0.2">
      <c r="A856" s="68" t="s">
        <v>79</v>
      </c>
      <c r="B856" s="87">
        <v>0.52600000000000002</v>
      </c>
      <c r="C856" s="87">
        <v>0.51800000000000002</v>
      </c>
      <c r="D856" s="87">
        <v>0.51400000000000001</v>
      </c>
      <c r="E856" s="87">
        <v>0.48199999999999998</v>
      </c>
      <c r="F856" s="75">
        <v>0.47799999999999998</v>
      </c>
      <c r="G856" s="75">
        <v>0.41399999999999998</v>
      </c>
      <c r="H856" s="75">
        <v>0.40799999999999997</v>
      </c>
      <c r="I856" s="75">
        <v>0.40699999999999997</v>
      </c>
      <c r="J856" s="75">
        <v>0.41</v>
      </c>
      <c r="K856" s="75">
        <v>0.36699999999999999</v>
      </c>
      <c r="L856" s="76"/>
      <c r="M856" s="129">
        <f t="shared" si="780"/>
        <v>-4.2999999999999983E-2</v>
      </c>
      <c r="N856" s="72">
        <f t="shared" si="781"/>
        <v>-4.6999999999999986E-2</v>
      </c>
      <c r="O856" s="100">
        <f t="shared" si="782"/>
        <v>-0.15900000000000003</v>
      </c>
      <c r="P856" s="85"/>
    </row>
    <row r="857" spans="1:16" ht="10.5" x14ac:dyDescent="0.25">
      <c r="A857" s="8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22"/>
      <c r="M857" s="133"/>
    </row>
    <row r="858" spans="1:16" ht="10.5" x14ac:dyDescent="0.25">
      <c r="A858" s="5" t="s">
        <v>89</v>
      </c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25"/>
      <c r="M858" s="131"/>
    </row>
    <row r="859" spans="1:16" ht="10.5" x14ac:dyDescent="0.25">
      <c r="A859" s="2" t="s">
        <v>80</v>
      </c>
      <c r="B859" s="42" t="s">
        <v>270</v>
      </c>
      <c r="C859" s="43"/>
      <c r="D859" s="43"/>
      <c r="E859" s="11"/>
      <c r="F859" s="11"/>
      <c r="G859" s="11"/>
      <c r="H859" s="11"/>
      <c r="I859" s="11"/>
      <c r="J859" s="11"/>
      <c r="K859" s="11"/>
      <c r="L859" s="37"/>
      <c r="M859" s="130"/>
      <c r="N859" s="11"/>
      <c r="O859" s="11"/>
    </row>
    <row r="860" spans="1:16" x14ac:dyDescent="0.2">
      <c r="A860" s="8" t="s">
        <v>98</v>
      </c>
      <c r="B860" s="106">
        <v>7067.13</v>
      </c>
      <c r="C860" s="106">
        <v>6766.79</v>
      </c>
      <c r="D860" s="106">
        <v>6652.2</v>
      </c>
      <c r="E860" s="106">
        <v>6431.55</v>
      </c>
      <c r="F860" s="101">
        <v>6458.06</v>
      </c>
      <c r="G860" s="101">
        <v>6068.59</v>
      </c>
      <c r="H860" s="101">
        <v>5811.95</v>
      </c>
      <c r="I860" s="101">
        <v>6223.33</v>
      </c>
      <c r="J860" s="101">
        <v>5808.76</v>
      </c>
      <c r="K860" s="101">
        <v>5920.91</v>
      </c>
      <c r="L860" s="38">
        <f t="shared" ref="L860:L867" si="783">K860-J860</f>
        <v>112.14999999999964</v>
      </c>
      <c r="M860" s="128">
        <f t="shared" ref="M860:M867" si="784">IFERROR((K860-J860)/J860,"n/a")</f>
        <v>1.9307046598585523E-2</v>
      </c>
      <c r="N860" s="12">
        <f t="shared" ref="N860:N867" si="785">IFERROR((K860-G860)/G860,"n/a")</f>
        <v>-2.4335142100553882E-2</v>
      </c>
      <c r="O860" s="12">
        <f t="shared" ref="O860:O867" si="786">IFERROR((K860-B860)/B860,"n/a")</f>
        <v>-0.16219030922029173</v>
      </c>
    </row>
    <row r="861" spans="1:16" x14ac:dyDescent="0.2">
      <c r="A861" s="8" t="s">
        <v>15</v>
      </c>
      <c r="B861" s="106">
        <v>5989.15</v>
      </c>
      <c r="C861" s="106">
        <v>5769.43</v>
      </c>
      <c r="D861" s="106">
        <v>5601.26</v>
      </c>
      <c r="E861" s="106">
        <v>5286.71</v>
      </c>
      <c r="F861" s="101">
        <v>5641.16</v>
      </c>
      <c r="G861" s="101">
        <v>5085.66</v>
      </c>
      <c r="H861" s="101">
        <v>5175.1400000000003</v>
      </c>
      <c r="I861" s="101">
        <v>5591.35</v>
      </c>
      <c r="J861" s="101">
        <v>5087.78</v>
      </c>
      <c r="K861" s="101">
        <v>5198</v>
      </c>
      <c r="L861" s="38">
        <f t="shared" si="783"/>
        <v>110.22000000000025</v>
      </c>
      <c r="M861" s="128">
        <f t="shared" si="784"/>
        <v>2.1663672564458419E-2</v>
      </c>
      <c r="N861" s="12">
        <f t="shared" si="785"/>
        <v>2.2089561630152261E-2</v>
      </c>
      <c r="O861" s="12">
        <f t="shared" si="786"/>
        <v>-0.13209720911982498</v>
      </c>
    </row>
    <row r="862" spans="1:16" x14ac:dyDescent="0.2">
      <c r="A862" s="68" t="s">
        <v>81</v>
      </c>
      <c r="B862" s="107">
        <v>2311.67</v>
      </c>
      <c r="C862" s="107">
        <v>2430.23</v>
      </c>
      <c r="D862" s="107">
        <v>2497.63</v>
      </c>
      <c r="E862" s="107">
        <v>2463.61</v>
      </c>
      <c r="F862" s="102">
        <v>2363.37</v>
      </c>
      <c r="G862" s="102">
        <v>2005.69</v>
      </c>
      <c r="H862" s="102">
        <v>1956.11</v>
      </c>
      <c r="I862" s="102">
        <v>2063.5500000000002</v>
      </c>
      <c r="J862" s="102">
        <v>1934.76</v>
      </c>
      <c r="K862" s="102">
        <v>1871.96</v>
      </c>
      <c r="L862" s="95">
        <f t="shared" si="783"/>
        <v>-62.799999999999955</v>
      </c>
      <c r="M862" s="129">
        <f t="shared" si="784"/>
        <v>-3.2458806260207959E-2</v>
      </c>
      <c r="N862" s="100">
        <f t="shared" si="785"/>
        <v>-6.6675308746615883E-2</v>
      </c>
      <c r="O862" s="100">
        <f t="shared" si="786"/>
        <v>-0.19021313595798708</v>
      </c>
      <c r="P862" s="85"/>
    </row>
    <row r="863" spans="1:16" x14ac:dyDescent="0.2">
      <c r="A863" s="68" t="s">
        <v>15</v>
      </c>
      <c r="B863" s="107">
        <v>1970.11</v>
      </c>
      <c r="C863" s="107">
        <v>1923.14</v>
      </c>
      <c r="D863" s="107">
        <v>1888.92</v>
      </c>
      <c r="E863" s="107">
        <v>1865.9</v>
      </c>
      <c r="F863" s="102">
        <v>1782.17</v>
      </c>
      <c r="G863" s="102">
        <v>1650.12</v>
      </c>
      <c r="H863" s="102">
        <v>1584.87</v>
      </c>
      <c r="I863" s="102">
        <v>1539.47</v>
      </c>
      <c r="J863" s="102">
        <v>1500</v>
      </c>
      <c r="K863" s="102">
        <v>1500</v>
      </c>
      <c r="L863" s="95">
        <f t="shared" si="783"/>
        <v>0</v>
      </c>
      <c r="M863" s="129">
        <f t="shared" si="784"/>
        <v>0</v>
      </c>
      <c r="N863" s="100">
        <f t="shared" si="785"/>
        <v>-9.0975201803505143E-2</v>
      </c>
      <c r="O863" s="100">
        <f t="shared" si="786"/>
        <v>-0.23862119374045102</v>
      </c>
      <c r="P863" s="85"/>
    </row>
    <row r="864" spans="1:16" x14ac:dyDescent="0.2">
      <c r="A864" s="8" t="s">
        <v>82</v>
      </c>
      <c r="B864" s="106">
        <v>3896.04</v>
      </c>
      <c r="C864" s="106">
        <v>3782.6</v>
      </c>
      <c r="D864" s="106">
        <v>3675.07</v>
      </c>
      <c r="E864" s="106">
        <v>3875.84</v>
      </c>
      <c r="F864" s="101">
        <v>3838.46</v>
      </c>
      <c r="G864" s="101">
        <v>4095.5</v>
      </c>
      <c r="H864" s="101">
        <v>4075.99</v>
      </c>
      <c r="I864" s="101">
        <v>4061.22</v>
      </c>
      <c r="J864" s="101">
        <v>3861.48</v>
      </c>
      <c r="K864" s="101">
        <v>4045.02</v>
      </c>
      <c r="L864" s="38">
        <f t="shared" si="783"/>
        <v>183.53999999999996</v>
      </c>
      <c r="M864" s="128">
        <f t="shared" si="784"/>
        <v>4.7530998477267772E-2</v>
      </c>
      <c r="N864" s="12">
        <f t="shared" si="785"/>
        <v>-1.2325723354901726E-2</v>
      </c>
      <c r="O864" s="12">
        <f t="shared" si="786"/>
        <v>3.8238827116764719E-2</v>
      </c>
    </row>
    <row r="865" spans="1:16" x14ac:dyDescent="0.2">
      <c r="A865" s="8" t="s">
        <v>15</v>
      </c>
      <c r="B865" s="106">
        <v>3887.69</v>
      </c>
      <c r="C865" s="106">
        <v>3907.83</v>
      </c>
      <c r="D865" s="106">
        <v>3901.24</v>
      </c>
      <c r="E865" s="106">
        <v>3946.99</v>
      </c>
      <c r="F865" s="101">
        <v>3948.1</v>
      </c>
      <c r="G865" s="101">
        <v>4700.63</v>
      </c>
      <c r="H865" s="101">
        <v>4567.6099999999997</v>
      </c>
      <c r="I865" s="101">
        <v>3795.31</v>
      </c>
      <c r="J865" s="101">
        <v>3698</v>
      </c>
      <c r="K865" s="101">
        <v>3698</v>
      </c>
      <c r="L865" s="38">
        <f t="shared" si="783"/>
        <v>0</v>
      </c>
      <c r="M865" s="128">
        <f t="shared" si="784"/>
        <v>0</v>
      </c>
      <c r="N865" s="12">
        <f t="shared" si="785"/>
        <v>-0.21329694104832758</v>
      </c>
      <c r="O865" s="12">
        <f t="shared" si="786"/>
        <v>-4.8792470593077134E-2</v>
      </c>
    </row>
    <row r="866" spans="1:16" x14ac:dyDescent="0.2">
      <c r="A866" s="68" t="s">
        <v>83</v>
      </c>
      <c r="B866" s="107">
        <v>5875.3</v>
      </c>
      <c r="C866" s="107">
        <v>5579.46</v>
      </c>
      <c r="D866" s="107">
        <v>5653.43</v>
      </c>
      <c r="E866" s="107">
        <v>5549.24</v>
      </c>
      <c r="F866" s="102">
        <v>5435.32</v>
      </c>
      <c r="G866" s="102">
        <v>5284.86</v>
      </c>
      <c r="H866" s="102">
        <v>4578.7299999999996</v>
      </c>
      <c r="I866" s="102">
        <v>4487.8100000000004</v>
      </c>
      <c r="J866" s="102">
        <v>4451.1000000000004</v>
      </c>
      <c r="K866" s="102">
        <v>3937.67</v>
      </c>
      <c r="L866" s="95">
        <f t="shared" si="783"/>
        <v>-513.43000000000029</v>
      </c>
      <c r="M866" s="129">
        <f t="shared" si="784"/>
        <v>-0.11534901485026179</v>
      </c>
      <c r="N866" s="100">
        <f t="shared" si="785"/>
        <v>-0.25491498355680181</v>
      </c>
      <c r="O866" s="100">
        <f t="shared" si="786"/>
        <v>-0.32979252123295832</v>
      </c>
      <c r="P866" s="85"/>
    </row>
    <row r="867" spans="1:16" x14ac:dyDescent="0.2">
      <c r="A867" s="68" t="s">
        <v>15</v>
      </c>
      <c r="B867" s="107">
        <v>3611.88</v>
      </c>
      <c r="C867" s="107">
        <v>3525.76</v>
      </c>
      <c r="D867" s="107">
        <v>3463.01</v>
      </c>
      <c r="E867" s="107">
        <v>3420.81</v>
      </c>
      <c r="F867" s="102">
        <v>3267.31</v>
      </c>
      <c r="G867" s="102">
        <v>3025.21</v>
      </c>
      <c r="H867" s="102">
        <v>2905.6</v>
      </c>
      <c r="I867" s="102">
        <v>2822.36</v>
      </c>
      <c r="J867" s="102">
        <v>2750</v>
      </c>
      <c r="K867" s="102">
        <v>2750</v>
      </c>
      <c r="L867" s="95">
        <f t="shared" si="783"/>
        <v>0</v>
      </c>
      <c r="M867" s="129">
        <f t="shared" si="784"/>
        <v>0</v>
      </c>
      <c r="N867" s="100">
        <f t="shared" si="785"/>
        <v>-9.0972196971449926E-2</v>
      </c>
      <c r="O867" s="100">
        <f t="shared" si="786"/>
        <v>-0.23862365305602626</v>
      </c>
      <c r="P867" s="85"/>
    </row>
    <row r="868" spans="1:16" x14ac:dyDescent="0.2">
      <c r="A868" s="15" t="s">
        <v>207</v>
      </c>
    </row>
  </sheetData>
  <sheetProtection algorithmName="SHA-512" hashValue="y1Pgx3u6eV5/vatpYVl4bwlpc/YMsW5UQX1IUqMu0AS96i6gsNl414nwHCNOKdlYLnz7yUeYe05wLyxJFmL1og==" saltValue="Cht/JZIcIRz1c4/vaVYQ7A==" spinCount="100000" sheet="1" objects="1" scenarios="1"/>
  <mergeCells count="2">
    <mergeCell ref="A214:O214"/>
    <mergeCell ref="A74:O74"/>
  </mergeCells>
  <printOptions horizontalCentered="1"/>
  <pageMargins left="0.45" right="0.45" top="0.75" bottom="0.25" header="0.3" footer="0.3"/>
  <pageSetup orientation="landscape" r:id="rId1"/>
  <headerFooter>
    <oddHeader>&amp;C&amp;"Aptos"&amp;10&amp;K000000 WSU PUBLIC&amp;1#_x000D_</oddHeader>
  </headerFooter>
  <rowBreaks count="23" manualBreakCount="23">
    <brk id="26" max="16383" man="1"/>
    <brk id="56" max="16383" man="1"/>
    <brk id="104" max="16383" man="1"/>
    <brk id="137" max="16383" man="1"/>
    <brk id="178" max="16383" man="1"/>
    <brk id="215" max="16383" man="1"/>
    <brk id="247" max="16383" man="1"/>
    <brk id="277" max="16383" man="1"/>
    <brk id="306" max="16383" man="1"/>
    <brk id="336" max="16383" man="1"/>
    <brk id="364" max="16383" man="1"/>
    <brk id="392" max="16383" man="1"/>
    <brk id="426" max="16383" man="1"/>
    <brk id="474" max="16383" man="1"/>
    <brk id="521" max="16383" man="1"/>
    <brk id="563" max="16383" man="1"/>
    <brk id="608" max="16383" man="1"/>
    <brk id="652" max="16383" man="1"/>
    <brk id="692" max="16383" man="1"/>
    <brk id="731" max="16383" man="1"/>
    <brk id="772" max="16383" man="1"/>
    <brk id="804" max="16383" man="1"/>
    <brk id="836" max="16383" man="1"/>
  </rowBreak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high="1" xr2:uid="{4E277DBE-C043-425B-A7C5-281E328AA8E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Student_Fall!B20:K20</xm:f>
              <xm:sqref>P20</xm:sqref>
            </x14:sparkline>
            <x14:sparkline>
              <xm:f>Student_Fall!B21:K21</xm:f>
              <xm:sqref>P21</xm:sqref>
            </x14:sparkline>
            <x14:sparkline>
              <xm:f>Student_Fall!B22:K22</xm:f>
              <xm:sqref>P22</xm:sqref>
            </x14:sparkline>
            <x14:sparkline>
              <xm:f>Student_Fall!B23:K23</xm:f>
              <xm:sqref>P23</xm:sqref>
            </x14:sparkline>
            <x14:sparkline>
              <xm:f>Student_Fall!B24:K24</xm:f>
              <xm:sqref>P24</xm:sqref>
            </x14:sparkline>
            <x14:sparkline>
              <xm:f>Student_Fall!B25:K25</xm:f>
              <xm:sqref>P25</xm:sqref>
            </x14:sparkline>
            <x14:sparkline>
              <xm:f>Student_Fall!B26:K26</xm:f>
              <xm:sqref>P26</xm:sqref>
            </x14:sparkline>
          </x14:sparklines>
        </x14:sparklineGroup>
        <x14:sparklineGroup displayEmptyCellsAs="gap" high="1" xr2:uid="{94400000-8462-43CF-9B77-0FF1AC2C773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Student_Fall!B97:K97</xm:f>
              <xm:sqref>P97</xm:sqref>
            </x14:sparkline>
            <x14:sparkline>
              <xm:f>Student_Fall!B98:K98</xm:f>
              <xm:sqref>P98</xm:sqref>
            </x14:sparkline>
            <x14:sparkline>
              <xm:f>Student_Fall!B99:K99</xm:f>
              <xm:sqref>P99</xm:sqref>
            </x14:sparkline>
            <x14:sparkline>
              <xm:f>Student_Fall!B100:K100</xm:f>
              <xm:sqref>P100</xm:sqref>
            </x14:sparkline>
            <x14:sparkline>
              <xm:f>Student_Fall!B101:K101</xm:f>
              <xm:sqref>P101</xm:sqref>
            </x14:sparkline>
            <x14:sparkline>
              <xm:f>Student_Fall!B102:K102</xm:f>
              <xm:sqref>P102</xm:sqref>
            </x14:sparkline>
          </x14:sparklines>
        </x14:sparklineGroup>
        <x14:sparklineGroup displayEmptyCellsAs="gap" high="1" xr2:uid="{D1B09564-0B67-49A4-B47E-E4F061DDC5F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Student_Fall!B47:K47</xm:f>
              <xm:sqref>P47</xm:sqref>
            </x14:sparkline>
            <x14:sparkline>
              <xm:f>Student_Fall!B48:K48</xm:f>
              <xm:sqref>P48</xm:sqref>
            </x14:sparkline>
            <x14:sparkline>
              <xm:f>Student_Fall!B49:K49</xm:f>
              <xm:sqref>P49</xm:sqref>
            </x14:sparkline>
            <x14:sparkline>
              <xm:f>Student_Fall!B50:K50</xm:f>
              <xm:sqref>P50</xm:sqref>
            </x14:sparkline>
            <x14:sparkline>
              <xm:f>Student_Fall!B51:K51</xm:f>
              <xm:sqref>P51</xm:sqref>
            </x14:sparkline>
            <x14:sparkline>
              <xm:f>Student_Fall!B52:K52</xm:f>
              <xm:sqref>P52</xm:sqref>
            </x14:sparkline>
          </x14:sparklines>
        </x14:sparklineGroup>
        <x14:sparklineGroup displayEmptyCellsAs="gap" high="1" xr2:uid="{74E8AF31-52CB-4B9A-BBA5-E6E0ACFF7DD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Student_Fall!B856:K856</xm:f>
              <xm:sqref>P856</xm:sqref>
            </x14:sparkline>
            <x14:sparkline>
              <xm:f>Student_Fall!B855:K855</xm:f>
              <xm:sqref>P855</xm:sqref>
            </x14:sparkline>
            <x14:sparkline>
              <xm:f>Student_Fall!B854:K854</xm:f>
              <xm:sqref>P854</xm:sqref>
            </x14:sparkline>
            <x14:sparkline>
              <xm:f>Student_Fall!B853:K853</xm:f>
              <xm:sqref>P853</xm:sqref>
            </x14:sparkline>
          </x14:sparklines>
        </x14:sparklineGroup>
        <x14:sparklineGroup displayEmptyCellsAs="gap" high="1" xr2:uid="{BD163A08-BD2F-4582-9FFC-2BE581004C5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Student_Fall!B860:K860</xm:f>
              <xm:sqref>P860</xm:sqref>
            </x14:sparkline>
            <x14:sparkline>
              <xm:f>Student_Fall!B861:K861</xm:f>
              <xm:sqref>P861</xm:sqref>
            </x14:sparkline>
            <x14:sparkline>
              <xm:f>Student_Fall!B862:K862</xm:f>
              <xm:sqref>P862</xm:sqref>
            </x14:sparkline>
            <x14:sparkline>
              <xm:f>Student_Fall!B863:K863</xm:f>
              <xm:sqref>P863</xm:sqref>
            </x14:sparkline>
            <x14:sparkline>
              <xm:f>Student_Fall!B864:K864</xm:f>
              <xm:sqref>P864</xm:sqref>
            </x14:sparkline>
            <x14:sparkline>
              <xm:f>Student_Fall!B865:K865</xm:f>
              <xm:sqref>P865</xm:sqref>
            </x14:sparkline>
            <x14:sparkline>
              <xm:f>Student_Fall!B866:K866</xm:f>
              <xm:sqref>P866</xm:sqref>
            </x14:sparkline>
            <x14:sparkline>
              <xm:f>Student_Fall!B867:K867</xm:f>
              <xm:sqref>P867</xm:sqref>
            </x14:sparkline>
          </x14:sparklines>
        </x14:sparklineGroup>
        <x14:sparklineGroup displayEmptyCellsAs="gap" high="1" xr2:uid="{B921E43F-1B5E-4F52-A795-9D0BBB64D0E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Student_Fall!B847:K847</xm:f>
              <xm:sqref>P847</xm:sqref>
            </x14:sparkline>
            <x14:sparkline>
              <xm:f>Student_Fall!B848:K848</xm:f>
              <xm:sqref>P848</xm:sqref>
            </x14:sparkline>
            <x14:sparkline>
              <xm:f>Student_Fall!B849:K849</xm:f>
              <xm:sqref>P849</xm:sqref>
            </x14:sparkline>
            <x14:sparkline>
              <xm:f>Student_Fall!B850:K850</xm:f>
              <xm:sqref>P850</xm:sqref>
            </x14:sparkline>
          </x14:sparklines>
        </x14:sparklineGroup>
        <x14:sparklineGroup displayEmptyCellsAs="gap" high="1" xr2:uid="{930D2563-DE79-4A8D-BF93-FECEE1F1269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Student_Fall!B843:K843</xm:f>
              <xm:sqref>P843</xm:sqref>
            </x14:sparkline>
            <x14:sparkline>
              <xm:f>Student_Fall!B844:K844</xm:f>
              <xm:sqref>P844</xm:sqref>
            </x14:sparkline>
          </x14:sparklines>
        </x14:sparklineGroup>
        <x14:sparklineGroup displayEmptyCellsAs="gap" high="1" xr2:uid="{FF696CBC-8E00-4889-9157-4861ADA7B78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Student_Fall!B823:K823</xm:f>
              <xm:sqref>P823</xm:sqref>
            </x14:sparkline>
            <x14:sparkline>
              <xm:f>Student_Fall!B824:K824</xm:f>
              <xm:sqref>P824</xm:sqref>
            </x14:sparkline>
            <x14:sparkline>
              <xm:f>Student_Fall!B825:K825</xm:f>
              <xm:sqref>P825</xm:sqref>
            </x14:sparkline>
            <x14:sparkline>
              <xm:f>Student_Fall!B826:K826</xm:f>
              <xm:sqref>P826</xm:sqref>
            </x14:sparkline>
            <x14:sparkline>
              <xm:f>Student_Fall!B827:K827</xm:f>
              <xm:sqref>P827</xm:sqref>
            </x14:sparkline>
            <x14:sparkline>
              <xm:f>Student_Fall!B828:K828</xm:f>
              <xm:sqref>P828</xm:sqref>
            </x14:sparkline>
            <x14:sparkline>
              <xm:f>Student_Fall!B829:K829</xm:f>
              <xm:sqref>P829</xm:sqref>
            </x14:sparkline>
            <x14:sparkline>
              <xm:f>Student_Fall!B830:K830</xm:f>
              <xm:sqref>P830</xm:sqref>
            </x14:sparkline>
            <x14:sparkline>
              <xm:f>Student_Fall!B831:K831</xm:f>
              <xm:sqref>P831</xm:sqref>
            </x14:sparkline>
            <x14:sparkline>
              <xm:f>Student_Fall!B832:K832</xm:f>
              <xm:sqref>P832</xm:sqref>
            </x14:sparkline>
            <x14:sparkline>
              <xm:f>Student_Fall!B833:K833</xm:f>
              <xm:sqref>P833</xm:sqref>
            </x14:sparkline>
            <x14:sparkline>
              <xm:f>Student_Fall!B834:K834</xm:f>
              <xm:sqref>P834</xm:sqref>
            </x14:sparkline>
          </x14:sparklines>
        </x14:sparklineGroup>
        <x14:sparklineGroup displayEmptyCellsAs="gap" high="1" xr2:uid="{B80B74BF-CACE-4846-A80B-C64C3C70137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Student_Fall!B809:K809</xm:f>
              <xm:sqref>P809</xm:sqref>
            </x14:sparkline>
            <x14:sparkline>
              <xm:f>Student_Fall!B810:K810</xm:f>
              <xm:sqref>P810</xm:sqref>
            </x14:sparkline>
            <x14:sparkline>
              <xm:f>Student_Fall!B811:K811</xm:f>
              <xm:sqref>P811</xm:sqref>
            </x14:sparkline>
            <x14:sparkline>
              <xm:f>Student_Fall!B812:K812</xm:f>
              <xm:sqref>P812</xm:sqref>
            </x14:sparkline>
            <x14:sparkline>
              <xm:f>Student_Fall!B813:K813</xm:f>
              <xm:sqref>P813</xm:sqref>
            </x14:sparkline>
            <x14:sparkline>
              <xm:f>Student_Fall!B814:K814</xm:f>
              <xm:sqref>P814</xm:sqref>
            </x14:sparkline>
            <x14:sparkline>
              <xm:f>Student_Fall!B815:K815</xm:f>
              <xm:sqref>P815</xm:sqref>
            </x14:sparkline>
            <x14:sparkline>
              <xm:f>Student_Fall!B816:K816</xm:f>
              <xm:sqref>P816</xm:sqref>
            </x14:sparkline>
            <x14:sparkline>
              <xm:f>Student_Fall!B817:K817</xm:f>
              <xm:sqref>P817</xm:sqref>
            </x14:sparkline>
            <x14:sparkline>
              <xm:f>Student_Fall!B818:K818</xm:f>
              <xm:sqref>P818</xm:sqref>
            </x14:sparkline>
            <x14:sparkline>
              <xm:f>Student_Fall!B819:K819</xm:f>
              <xm:sqref>P819</xm:sqref>
            </x14:sparkline>
            <x14:sparkline>
              <xm:f>Student_Fall!B820:K820</xm:f>
              <xm:sqref>P820</xm:sqref>
            </x14:sparkline>
            <x14:sparkline>
              <xm:f>Student_Fall!B821:K821</xm:f>
              <xm:sqref>P821</xm:sqref>
            </x14:sparkline>
          </x14:sparklines>
        </x14:sparklineGroup>
        <x14:sparklineGroup displayEmptyCellsAs="gap" high="1" xr2:uid="{C69A05B5-6FCA-4599-BFBA-0C22873C5DD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Student_Fall!B791:K791</xm:f>
              <xm:sqref>P791</xm:sqref>
            </x14:sparkline>
            <x14:sparkline>
              <xm:f>Student_Fall!B792:K792</xm:f>
              <xm:sqref>P792</xm:sqref>
            </x14:sparkline>
            <x14:sparkline>
              <xm:f>Student_Fall!B793:K793</xm:f>
              <xm:sqref>P793</xm:sqref>
            </x14:sparkline>
            <x14:sparkline>
              <xm:f>Student_Fall!B794:K794</xm:f>
              <xm:sqref>P794</xm:sqref>
            </x14:sparkline>
            <x14:sparkline>
              <xm:f>Student_Fall!B795:K795</xm:f>
              <xm:sqref>P795</xm:sqref>
            </x14:sparkline>
            <x14:sparkline>
              <xm:f>Student_Fall!B796:K796</xm:f>
              <xm:sqref>P796</xm:sqref>
            </x14:sparkline>
            <x14:sparkline>
              <xm:f>Student_Fall!B797:K797</xm:f>
              <xm:sqref>P797</xm:sqref>
            </x14:sparkline>
            <x14:sparkline>
              <xm:f>Student_Fall!B798:K798</xm:f>
              <xm:sqref>P798</xm:sqref>
            </x14:sparkline>
            <x14:sparkline>
              <xm:f>Student_Fall!B799:K799</xm:f>
              <xm:sqref>P799</xm:sqref>
            </x14:sparkline>
            <x14:sparkline>
              <xm:f>Student_Fall!B800:K800</xm:f>
              <xm:sqref>P800</xm:sqref>
            </x14:sparkline>
            <x14:sparkline>
              <xm:f>Student_Fall!B801:K801</xm:f>
              <xm:sqref>P801</xm:sqref>
            </x14:sparkline>
            <x14:sparkline>
              <xm:f>Student_Fall!B802:K802</xm:f>
              <xm:sqref>P802</xm:sqref>
            </x14:sparkline>
          </x14:sparklines>
        </x14:sparklineGroup>
        <x14:sparklineGroup displayEmptyCellsAs="gap" high="1" xr2:uid="{C56BEE01-6083-4327-850C-2010FF0FE24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Student_Fall!B777:K777</xm:f>
              <xm:sqref>P777</xm:sqref>
            </x14:sparkline>
            <x14:sparkline>
              <xm:f>Student_Fall!B778:K778</xm:f>
              <xm:sqref>P778</xm:sqref>
            </x14:sparkline>
            <x14:sparkline>
              <xm:f>Student_Fall!B779:K779</xm:f>
              <xm:sqref>P779</xm:sqref>
            </x14:sparkline>
            <x14:sparkline>
              <xm:f>Student_Fall!B780:K780</xm:f>
              <xm:sqref>P780</xm:sqref>
            </x14:sparkline>
            <x14:sparkline>
              <xm:f>Student_Fall!B781:K781</xm:f>
              <xm:sqref>P781</xm:sqref>
            </x14:sparkline>
            <x14:sparkline>
              <xm:f>Student_Fall!B782:K782</xm:f>
              <xm:sqref>P782</xm:sqref>
            </x14:sparkline>
            <x14:sparkline>
              <xm:f>Student_Fall!B783:K783</xm:f>
              <xm:sqref>P783</xm:sqref>
            </x14:sparkline>
            <x14:sparkline>
              <xm:f>Student_Fall!B784:K784</xm:f>
              <xm:sqref>P784</xm:sqref>
            </x14:sparkline>
            <x14:sparkline>
              <xm:f>Student_Fall!B785:K785</xm:f>
              <xm:sqref>P785</xm:sqref>
            </x14:sparkline>
            <x14:sparkline>
              <xm:f>Student_Fall!B786:K786</xm:f>
              <xm:sqref>P786</xm:sqref>
            </x14:sparkline>
            <x14:sparkline>
              <xm:f>Student_Fall!B787:K787</xm:f>
              <xm:sqref>P787</xm:sqref>
            </x14:sparkline>
            <x14:sparkline>
              <xm:f>Student_Fall!B788:K788</xm:f>
              <xm:sqref>P788</xm:sqref>
            </x14:sparkline>
            <x14:sparkline>
              <xm:f>Student_Fall!B789:K789</xm:f>
              <xm:sqref>P789</xm:sqref>
            </x14:sparkline>
          </x14:sparklines>
        </x14:sparklineGroup>
        <x14:sparklineGroup displayEmptyCellsAs="gap" high="1" xr2:uid="{EF0D525B-DDD5-479F-8CBA-17E74F0464E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Student_Fall!B764:K764</xm:f>
              <xm:sqref>P764</xm:sqref>
            </x14:sparkline>
            <x14:sparkline>
              <xm:f>Student_Fall!B765:K765</xm:f>
              <xm:sqref>P765</xm:sqref>
            </x14:sparkline>
            <x14:sparkline>
              <xm:f>Student_Fall!B766:K766</xm:f>
              <xm:sqref>P766</xm:sqref>
            </x14:sparkline>
            <x14:sparkline>
              <xm:f>Student_Fall!B767:K767</xm:f>
              <xm:sqref>P767</xm:sqref>
            </x14:sparkline>
            <x14:sparkline>
              <xm:f>Student_Fall!B768:K768</xm:f>
              <xm:sqref>P768</xm:sqref>
            </x14:sparkline>
            <x14:sparkline>
              <xm:f>Student_Fall!B769:K769</xm:f>
              <xm:sqref>P769</xm:sqref>
            </x14:sparkline>
          </x14:sparklines>
        </x14:sparklineGroup>
        <x14:sparklineGroup displayEmptyCellsAs="gap" high="1" xr2:uid="{47C94D81-AEAB-4556-B813-83431CCCEBF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Student_Fall!B751:K751</xm:f>
              <xm:sqref>P751</xm:sqref>
            </x14:sparkline>
            <x14:sparkline>
              <xm:f>Student_Fall!B752:K752</xm:f>
              <xm:sqref>P752</xm:sqref>
            </x14:sparkline>
            <x14:sparkline>
              <xm:f>Student_Fall!B753:K753</xm:f>
              <xm:sqref>P753</xm:sqref>
            </x14:sparkline>
            <x14:sparkline>
              <xm:f>Student_Fall!B754:K754</xm:f>
              <xm:sqref>P754</xm:sqref>
            </x14:sparkline>
            <x14:sparkline>
              <xm:f>Student_Fall!B755:K755</xm:f>
              <xm:sqref>P755</xm:sqref>
            </x14:sparkline>
            <x14:sparkline>
              <xm:f>Student_Fall!B756:K756</xm:f>
              <xm:sqref>P756</xm:sqref>
            </x14:sparkline>
            <x14:sparkline>
              <xm:f>Student_Fall!B757:K757</xm:f>
              <xm:sqref>P757</xm:sqref>
            </x14:sparkline>
            <x14:sparkline>
              <xm:f>Student_Fall!B758:K758</xm:f>
              <xm:sqref>P758</xm:sqref>
            </x14:sparkline>
            <x14:sparkline>
              <xm:f>Student_Fall!B759:K759</xm:f>
              <xm:sqref>P759</xm:sqref>
            </x14:sparkline>
            <x14:sparkline>
              <xm:f>Student_Fall!B760:K760</xm:f>
              <xm:sqref>P760</xm:sqref>
            </x14:sparkline>
            <x14:sparkline>
              <xm:f>Student_Fall!B761:K761</xm:f>
              <xm:sqref>P761</xm:sqref>
            </x14:sparkline>
            <x14:sparkline>
              <xm:f>Student_Fall!B762:K762</xm:f>
              <xm:sqref>P762</xm:sqref>
            </x14:sparkline>
          </x14:sparklines>
        </x14:sparklineGroup>
        <x14:sparklineGroup displayEmptyCellsAs="gap" high="1" xr2:uid="{B1103E68-197A-4B0A-B7E9-28167F4F74C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Student_Fall!B689:K689</xm:f>
              <xm:sqref>P689</xm:sqref>
            </x14:sparkline>
            <x14:sparkline>
              <xm:f>Student_Fall!B688:K688</xm:f>
              <xm:sqref>P688</xm:sqref>
            </x14:sparkline>
            <x14:sparkline>
              <xm:f>Student_Fall!B687:K687</xm:f>
              <xm:sqref>P687</xm:sqref>
            </x14:sparkline>
            <x14:sparkline>
              <xm:f>Student_Fall!B686:K686</xm:f>
              <xm:sqref>P686</xm:sqref>
            </x14:sparkline>
            <x14:sparkline>
              <xm:f>Student_Fall!B685:K685</xm:f>
              <xm:sqref>P685</xm:sqref>
            </x14:sparkline>
            <x14:sparkline>
              <xm:f>Student_Fall!B684:K684</xm:f>
              <xm:sqref>P684</xm:sqref>
            </x14:sparkline>
          </x14:sparklines>
        </x14:sparklineGroup>
        <x14:sparklineGroup displayEmptyCellsAs="gap" high="1" xr2:uid="{B740CB86-3177-489B-B7CB-2339AB3F93C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Student_Fall!B737:K737</xm:f>
              <xm:sqref>P737</xm:sqref>
            </x14:sparkline>
            <x14:sparkline>
              <xm:f>Student_Fall!B738:K738</xm:f>
              <xm:sqref>P738</xm:sqref>
            </x14:sparkline>
            <x14:sparkline>
              <xm:f>Student_Fall!B739:K739</xm:f>
              <xm:sqref>P739</xm:sqref>
            </x14:sparkline>
            <x14:sparkline>
              <xm:f>Student_Fall!B740:K740</xm:f>
              <xm:sqref>P740</xm:sqref>
            </x14:sparkline>
            <x14:sparkline>
              <xm:f>Student_Fall!B741:K741</xm:f>
              <xm:sqref>P741</xm:sqref>
            </x14:sparkline>
            <x14:sparkline>
              <xm:f>Student_Fall!B742:K742</xm:f>
              <xm:sqref>P742</xm:sqref>
            </x14:sparkline>
            <x14:sparkline>
              <xm:f>Student_Fall!B743:K743</xm:f>
              <xm:sqref>P743</xm:sqref>
            </x14:sparkline>
            <x14:sparkline>
              <xm:f>Student_Fall!B744:K744</xm:f>
              <xm:sqref>P744</xm:sqref>
            </x14:sparkline>
            <x14:sparkline>
              <xm:f>Student_Fall!B745:K745</xm:f>
              <xm:sqref>P745</xm:sqref>
            </x14:sparkline>
            <x14:sparkline>
              <xm:f>Student_Fall!B746:K746</xm:f>
              <xm:sqref>P746</xm:sqref>
            </x14:sparkline>
            <x14:sparkline>
              <xm:f>Student_Fall!B747:K747</xm:f>
              <xm:sqref>P747</xm:sqref>
            </x14:sparkline>
            <x14:sparkline>
              <xm:f>Student_Fall!B748:K748</xm:f>
              <xm:sqref>P748</xm:sqref>
            </x14:sparkline>
            <x14:sparkline>
              <xm:f>Student_Fall!B749:K749</xm:f>
              <xm:sqref>P749</xm:sqref>
            </x14:sparkline>
          </x14:sparklines>
        </x14:sparklineGroup>
        <x14:sparklineGroup displayEmptyCellsAs="gap" high="1" xr2:uid="{4487302A-2256-4D13-842C-518D0FBCF38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Student_Fall!B724:K724</xm:f>
              <xm:sqref>P724</xm:sqref>
            </x14:sparkline>
            <x14:sparkline>
              <xm:f>Student_Fall!B725:K725</xm:f>
              <xm:sqref>P725</xm:sqref>
            </x14:sparkline>
            <x14:sparkline>
              <xm:f>Student_Fall!B726:K726</xm:f>
              <xm:sqref>P726</xm:sqref>
            </x14:sparkline>
            <x14:sparkline>
              <xm:f>Student_Fall!B727:K727</xm:f>
              <xm:sqref>P727</xm:sqref>
            </x14:sparkline>
            <x14:sparkline>
              <xm:f>Student_Fall!B728:K728</xm:f>
              <xm:sqref>P728</xm:sqref>
            </x14:sparkline>
            <x14:sparkline>
              <xm:f>Student_Fall!B729:K729</xm:f>
              <xm:sqref>P729</xm:sqref>
            </x14:sparkline>
          </x14:sparklines>
        </x14:sparklineGroup>
        <x14:sparklineGroup displayEmptyCellsAs="gap" high="1" xr2:uid="{1F9944A0-4198-4477-983E-A671806C68D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Student_Fall!B711:K711</xm:f>
              <xm:sqref>P711</xm:sqref>
            </x14:sparkline>
            <x14:sparkline>
              <xm:f>Student_Fall!B712:K712</xm:f>
              <xm:sqref>P712</xm:sqref>
            </x14:sparkline>
            <x14:sparkline>
              <xm:f>Student_Fall!B713:K713</xm:f>
              <xm:sqref>P713</xm:sqref>
            </x14:sparkline>
            <x14:sparkline>
              <xm:f>Student_Fall!B714:K714</xm:f>
              <xm:sqref>P714</xm:sqref>
            </x14:sparkline>
            <x14:sparkline>
              <xm:f>Student_Fall!B715:K715</xm:f>
              <xm:sqref>P715</xm:sqref>
            </x14:sparkline>
            <x14:sparkline>
              <xm:f>Student_Fall!B716:K716</xm:f>
              <xm:sqref>P716</xm:sqref>
            </x14:sparkline>
            <x14:sparkline>
              <xm:f>Student_Fall!B717:K717</xm:f>
              <xm:sqref>P717</xm:sqref>
            </x14:sparkline>
            <x14:sparkline>
              <xm:f>Student_Fall!B718:K718</xm:f>
              <xm:sqref>P718</xm:sqref>
            </x14:sparkline>
            <x14:sparkline>
              <xm:f>Student_Fall!B719:K719</xm:f>
              <xm:sqref>P719</xm:sqref>
            </x14:sparkline>
            <x14:sparkline>
              <xm:f>Student_Fall!B720:K720</xm:f>
              <xm:sqref>P720</xm:sqref>
            </x14:sparkline>
            <x14:sparkline>
              <xm:f>Student_Fall!B721:K721</xm:f>
              <xm:sqref>P721</xm:sqref>
            </x14:sparkline>
            <x14:sparkline>
              <xm:f>Student_Fall!B722:K722</xm:f>
              <xm:sqref>P722</xm:sqref>
            </x14:sparkline>
          </x14:sparklines>
        </x14:sparklineGroup>
        <x14:sparklineGroup displayEmptyCellsAs="gap" high="1" xr2:uid="{C9D01075-AD69-4203-8CA7-2DFAAF4B41A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Student_Fall!B697:K697</xm:f>
              <xm:sqref>P697</xm:sqref>
            </x14:sparkline>
            <x14:sparkline>
              <xm:f>Student_Fall!B698:K698</xm:f>
              <xm:sqref>P698</xm:sqref>
            </x14:sparkline>
            <x14:sparkline>
              <xm:f>Student_Fall!B699:K699</xm:f>
              <xm:sqref>P699</xm:sqref>
            </x14:sparkline>
            <x14:sparkline>
              <xm:f>Student_Fall!B700:K700</xm:f>
              <xm:sqref>P700</xm:sqref>
            </x14:sparkline>
            <x14:sparkline>
              <xm:f>Student_Fall!B701:K701</xm:f>
              <xm:sqref>P701</xm:sqref>
            </x14:sparkline>
            <x14:sparkline>
              <xm:f>Student_Fall!B702:K702</xm:f>
              <xm:sqref>P702</xm:sqref>
            </x14:sparkline>
            <x14:sparkline>
              <xm:f>Student_Fall!B703:K703</xm:f>
              <xm:sqref>P703</xm:sqref>
            </x14:sparkline>
            <x14:sparkline>
              <xm:f>Student_Fall!B704:K704</xm:f>
              <xm:sqref>P704</xm:sqref>
            </x14:sparkline>
            <x14:sparkline>
              <xm:f>Student_Fall!B705:K705</xm:f>
              <xm:sqref>P705</xm:sqref>
            </x14:sparkline>
            <x14:sparkline>
              <xm:f>Student_Fall!B706:K706</xm:f>
              <xm:sqref>P706</xm:sqref>
            </x14:sparkline>
            <x14:sparkline>
              <xm:f>Student_Fall!B707:K707</xm:f>
              <xm:sqref>P707</xm:sqref>
            </x14:sparkline>
            <x14:sparkline>
              <xm:f>Student_Fall!B708:K708</xm:f>
              <xm:sqref>P708</xm:sqref>
            </x14:sparkline>
            <x14:sparkline>
              <xm:f>Student_Fall!B709:K709</xm:f>
              <xm:sqref>P709</xm:sqref>
            </x14:sparkline>
          </x14:sparklines>
        </x14:sparklineGroup>
        <x14:sparklineGroup displayEmptyCellsAs="gap" high="1" xr2:uid="{7797377A-D6EB-4B50-B262-A994F91E148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Student_Fall!B671:K671</xm:f>
              <xm:sqref>P671</xm:sqref>
            </x14:sparkline>
            <x14:sparkline>
              <xm:f>Student_Fall!B672:K672</xm:f>
              <xm:sqref>P672</xm:sqref>
            </x14:sparkline>
            <x14:sparkline>
              <xm:f>Student_Fall!B673:K673</xm:f>
              <xm:sqref>P673</xm:sqref>
            </x14:sparkline>
            <x14:sparkline>
              <xm:f>Student_Fall!B674:K674</xm:f>
              <xm:sqref>P674</xm:sqref>
            </x14:sparkline>
            <x14:sparkline>
              <xm:f>Student_Fall!B675:K675</xm:f>
              <xm:sqref>P675</xm:sqref>
            </x14:sparkline>
            <x14:sparkline>
              <xm:f>Student_Fall!B676:K676</xm:f>
              <xm:sqref>P676</xm:sqref>
            </x14:sparkline>
            <x14:sparkline>
              <xm:f>Student_Fall!B677:K677</xm:f>
              <xm:sqref>P677</xm:sqref>
            </x14:sparkline>
            <x14:sparkline>
              <xm:f>Student_Fall!B678:K678</xm:f>
              <xm:sqref>P678</xm:sqref>
            </x14:sparkline>
            <x14:sparkline>
              <xm:f>Student_Fall!B679:K679</xm:f>
              <xm:sqref>P679</xm:sqref>
            </x14:sparkline>
            <x14:sparkline>
              <xm:f>Student_Fall!B680:K680</xm:f>
              <xm:sqref>P680</xm:sqref>
            </x14:sparkline>
            <x14:sparkline>
              <xm:f>Student_Fall!B681:K681</xm:f>
              <xm:sqref>P681</xm:sqref>
            </x14:sparkline>
            <x14:sparkline>
              <xm:f>Student_Fall!B682:K682</xm:f>
              <xm:sqref>P682</xm:sqref>
            </x14:sparkline>
          </x14:sparklines>
        </x14:sparklineGroup>
        <x14:sparklineGroup displayEmptyCellsAs="gap" high="1" xr2:uid="{06203481-BDCC-443D-8883-FC3C18F47F0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Student_Fall!B657:K657</xm:f>
              <xm:sqref>P657</xm:sqref>
            </x14:sparkline>
            <x14:sparkline>
              <xm:f>Student_Fall!B658:K658</xm:f>
              <xm:sqref>P658</xm:sqref>
            </x14:sparkline>
            <x14:sparkline>
              <xm:f>Student_Fall!B659:K659</xm:f>
              <xm:sqref>P659</xm:sqref>
            </x14:sparkline>
            <x14:sparkline>
              <xm:f>Student_Fall!B660:K660</xm:f>
              <xm:sqref>P660</xm:sqref>
            </x14:sparkline>
            <x14:sparkline>
              <xm:f>Student_Fall!B661:K661</xm:f>
              <xm:sqref>P661</xm:sqref>
            </x14:sparkline>
            <x14:sparkline>
              <xm:f>Student_Fall!B662:K662</xm:f>
              <xm:sqref>P662</xm:sqref>
            </x14:sparkline>
            <x14:sparkline>
              <xm:f>Student_Fall!B663:K663</xm:f>
              <xm:sqref>P663</xm:sqref>
            </x14:sparkline>
            <x14:sparkline>
              <xm:f>Student_Fall!B664:K664</xm:f>
              <xm:sqref>P664</xm:sqref>
            </x14:sparkline>
            <x14:sparkline>
              <xm:f>Student_Fall!B665:K665</xm:f>
              <xm:sqref>P665</xm:sqref>
            </x14:sparkline>
            <x14:sparkline>
              <xm:f>Student_Fall!B666:K666</xm:f>
              <xm:sqref>P666</xm:sqref>
            </x14:sparkline>
            <x14:sparkline>
              <xm:f>Student_Fall!B667:K667</xm:f>
              <xm:sqref>P667</xm:sqref>
            </x14:sparkline>
            <x14:sparkline>
              <xm:f>Student_Fall!B668:K668</xm:f>
              <xm:sqref>P668</xm:sqref>
            </x14:sparkline>
            <x14:sparkline>
              <xm:f>Student_Fall!B669:K669</xm:f>
              <xm:sqref>P669</xm:sqref>
            </x14:sparkline>
          </x14:sparklines>
        </x14:sparklineGroup>
        <x14:sparklineGroup displayEmptyCellsAs="gap" high="1" xr2:uid="{994058C4-466D-482F-B75A-BA1C7A73C12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Student_Fall!B647:K647</xm:f>
              <xm:sqref>P647</xm:sqref>
            </x14:sparkline>
            <x14:sparkline>
              <xm:f>Student_Fall!B648:K648</xm:f>
              <xm:sqref>P648</xm:sqref>
            </x14:sparkline>
            <x14:sparkline>
              <xm:f>Student_Fall!B649:K649</xm:f>
              <xm:sqref>P649</xm:sqref>
            </x14:sparkline>
            <x14:sparkline>
              <xm:f>Student_Fall!B650:K650</xm:f>
              <xm:sqref>P650</xm:sqref>
            </x14:sparkline>
          </x14:sparklines>
        </x14:sparklineGroup>
        <x14:sparklineGroup displayEmptyCellsAs="gap" high="1" xr2:uid="{11FE3149-BAB2-4748-AA8B-3BCD066F56E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Student_Fall!B639:K639</xm:f>
              <xm:sqref>P639</xm:sqref>
            </x14:sparkline>
            <x14:sparkline>
              <xm:f>Student_Fall!B640:K640</xm:f>
              <xm:sqref>P640</xm:sqref>
            </x14:sparkline>
            <x14:sparkline>
              <xm:f>Student_Fall!B641:K641</xm:f>
              <xm:sqref>P641</xm:sqref>
            </x14:sparkline>
            <x14:sparkline>
              <xm:f>Student_Fall!B642:K642</xm:f>
              <xm:sqref>P642</xm:sqref>
            </x14:sparkline>
          </x14:sparklines>
        </x14:sparklineGroup>
        <x14:sparklineGroup displayEmptyCellsAs="gap" high="1" xr2:uid="{62C6FA1F-8BFB-444A-8067-878588F503D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Student_Fall!B629:K629</xm:f>
              <xm:sqref>P629</xm:sqref>
            </x14:sparkline>
            <x14:sparkline>
              <xm:f>Student_Fall!B630:K630</xm:f>
              <xm:sqref>P630</xm:sqref>
            </x14:sparkline>
            <x14:sparkline>
              <xm:f>Student_Fall!B631:K631</xm:f>
              <xm:sqref>P631</xm:sqref>
            </x14:sparkline>
          </x14:sparklines>
        </x14:sparklineGroup>
        <x14:sparklineGroup displayEmptyCellsAs="gap" high="1" xr2:uid="{C8A4B82F-0742-4EE8-834C-BCA4CC7A976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Student_Fall!B621:K621</xm:f>
              <xm:sqref>P621</xm:sqref>
            </x14:sparkline>
            <x14:sparkline>
              <xm:f>Student_Fall!B620:K620</xm:f>
              <xm:sqref>P620</xm:sqref>
            </x14:sparkline>
            <x14:sparkline>
              <xm:f>Student_Fall!B619:K619</xm:f>
              <xm:sqref>P619</xm:sqref>
            </x14:sparkline>
          </x14:sparklines>
        </x14:sparklineGroup>
        <x14:sparklineGroup displayEmptyCellsAs="gap" high="1" xr2:uid="{99B5F726-1FC4-4924-9284-009E429261C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Student_Fall!B634:K634</xm:f>
              <xm:sqref>P634</xm:sqref>
            </x14:sparkline>
            <x14:sparkline>
              <xm:f>Student_Fall!B635:K635</xm:f>
              <xm:sqref>P635</xm:sqref>
            </x14:sparkline>
            <x14:sparkline>
              <xm:f>Student_Fall!B636:K636</xm:f>
              <xm:sqref>P636</xm:sqref>
            </x14:sparkline>
            <x14:sparkline>
              <xm:f>Student_Fall!B637:K637</xm:f>
              <xm:sqref>P637</xm:sqref>
            </x14:sparkline>
          </x14:sparklines>
        </x14:sparklineGroup>
        <x14:sparklineGroup displayEmptyCellsAs="gap" high="1" xr2:uid="{7B312081-027F-4E09-B4CA-B471A419BBD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Student_Fall!B624:K624</xm:f>
              <xm:sqref>P624</xm:sqref>
            </x14:sparkline>
            <x14:sparkline>
              <xm:f>Student_Fall!B625:K625</xm:f>
              <xm:sqref>P625</xm:sqref>
            </x14:sparkline>
            <x14:sparkline>
              <xm:f>Student_Fall!B626:K626</xm:f>
              <xm:sqref>P626</xm:sqref>
            </x14:sparkline>
            <x14:sparkline>
              <xm:f>Student_Fall!B627:K627</xm:f>
              <xm:sqref>P627</xm:sqref>
            </x14:sparkline>
          </x14:sparklines>
        </x14:sparklineGroup>
        <x14:sparklineGroup displayEmptyCellsAs="gap" high="1" xr2:uid="{19C2BF0B-2135-41EF-BDAF-EB8D24B648D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Student_Fall!B614:K614</xm:f>
              <xm:sqref>P614</xm:sqref>
            </x14:sparkline>
            <x14:sparkline>
              <xm:f>Student_Fall!B615:K615</xm:f>
              <xm:sqref>P615</xm:sqref>
            </x14:sparkline>
            <x14:sparkline>
              <xm:f>Student_Fall!B616:K616</xm:f>
              <xm:sqref>P616</xm:sqref>
            </x14:sparkline>
            <x14:sparkline>
              <xm:f>Student_Fall!B617:K617</xm:f>
              <xm:sqref>P617</xm:sqref>
            </x14:sparkline>
          </x14:sparklines>
        </x14:sparklineGroup>
        <x14:sparklineGroup displayEmptyCellsAs="gap" high="1" xr2:uid="{94A523EF-F1A5-4571-B9D0-95EC14EEF88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Student_Fall!B596:K596</xm:f>
              <xm:sqref>P596</xm:sqref>
            </x14:sparkline>
            <x14:sparkline>
              <xm:f>Student_Fall!B597:K597</xm:f>
              <xm:sqref>P597</xm:sqref>
            </x14:sparkline>
            <x14:sparkline>
              <xm:f>Student_Fall!B598:K598</xm:f>
              <xm:sqref>P598</xm:sqref>
            </x14:sparkline>
            <x14:sparkline>
              <xm:f>Student_Fall!B599:K599</xm:f>
              <xm:sqref>P599</xm:sqref>
            </x14:sparkline>
            <x14:sparkline>
              <xm:f>Student_Fall!B600:K600</xm:f>
              <xm:sqref>P600</xm:sqref>
            </x14:sparkline>
            <x14:sparkline>
              <xm:f>Student_Fall!B601:K601</xm:f>
              <xm:sqref>P601</xm:sqref>
            </x14:sparkline>
            <x14:sparkline>
              <xm:f>Student_Fall!B602:K602</xm:f>
              <xm:sqref>P602</xm:sqref>
            </x14:sparkline>
            <x14:sparkline>
              <xm:f>Student_Fall!B603:K603</xm:f>
              <xm:sqref>P603</xm:sqref>
            </x14:sparkline>
            <x14:sparkline>
              <xm:f>Student_Fall!B604:K604</xm:f>
              <xm:sqref>P604</xm:sqref>
            </x14:sparkline>
            <x14:sparkline>
              <xm:f>Student_Fall!B605:K605</xm:f>
              <xm:sqref>P605</xm:sqref>
            </x14:sparkline>
          </x14:sparklines>
        </x14:sparklineGroup>
        <x14:sparklineGroup displayEmptyCellsAs="gap" high="1" xr2:uid="{29A8A097-11A1-4666-8B97-C18FDC7629B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Student_Fall!B582:K582</xm:f>
              <xm:sqref>P582</xm:sqref>
            </x14:sparkline>
            <x14:sparkline>
              <xm:f>Student_Fall!B583:K583</xm:f>
              <xm:sqref>P583</xm:sqref>
            </x14:sparkline>
            <x14:sparkline>
              <xm:f>Student_Fall!B584:K584</xm:f>
              <xm:sqref>P584</xm:sqref>
            </x14:sparkline>
            <x14:sparkline>
              <xm:f>Student_Fall!B585:K585</xm:f>
              <xm:sqref>P585</xm:sqref>
            </x14:sparkline>
            <x14:sparkline>
              <xm:f>Student_Fall!B586:K586</xm:f>
              <xm:sqref>P586</xm:sqref>
            </x14:sparkline>
          </x14:sparklines>
        </x14:sparklineGroup>
        <x14:sparklineGroup displayEmptyCellsAs="gap" high="1" xr2:uid="{75982690-036D-4466-95AF-C861D58F494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Student_Fall!B568:K568</xm:f>
              <xm:sqref>P568</xm:sqref>
            </x14:sparkline>
            <x14:sparkline>
              <xm:f>Student_Fall!B569:K569</xm:f>
              <xm:sqref>P569</xm:sqref>
            </x14:sparkline>
            <x14:sparkline>
              <xm:f>Student_Fall!B570:K570</xm:f>
              <xm:sqref>P570</xm:sqref>
            </x14:sparkline>
            <x14:sparkline>
              <xm:f>Student_Fall!B571:K571</xm:f>
              <xm:sqref>P571</xm:sqref>
            </x14:sparkline>
            <x14:sparkline>
              <xm:f>Student_Fall!B572:K572</xm:f>
              <xm:sqref>P572</xm:sqref>
            </x14:sparkline>
            <x14:sparkline>
              <xm:f>Student_Fall!B573:K573</xm:f>
              <xm:sqref>P573</xm:sqref>
            </x14:sparkline>
            <x14:sparkline>
              <xm:f>Student_Fall!B574:K574</xm:f>
              <xm:sqref>P574</xm:sqref>
            </x14:sparkline>
            <x14:sparkline>
              <xm:f>Student_Fall!B575:K575</xm:f>
              <xm:sqref>P575</xm:sqref>
            </x14:sparkline>
            <x14:sparkline>
              <xm:f>Student_Fall!B576:K576</xm:f>
              <xm:sqref>P576</xm:sqref>
            </x14:sparkline>
            <x14:sparkline>
              <xm:f>Student_Fall!B577:K577</xm:f>
              <xm:sqref>P577</xm:sqref>
            </x14:sparkline>
          </x14:sparklines>
        </x14:sparklineGroup>
        <x14:sparklineGroup displayEmptyCellsAs="gap" high="1" xr2:uid="{90B67CEA-71B1-4DF0-BC27-6497BEF7FE3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Student_Fall!B551:K551</xm:f>
              <xm:sqref>P551</xm:sqref>
            </x14:sparkline>
            <x14:sparkline>
              <xm:f>Student_Fall!B552:K552</xm:f>
              <xm:sqref>P552</xm:sqref>
            </x14:sparkline>
            <x14:sparkline>
              <xm:f>Student_Fall!B553:K553</xm:f>
              <xm:sqref>P553</xm:sqref>
            </x14:sparkline>
            <x14:sparkline>
              <xm:f>Student_Fall!B554:K554</xm:f>
              <xm:sqref>P554</xm:sqref>
            </x14:sparkline>
            <x14:sparkline>
              <xm:f>Student_Fall!B555:K555</xm:f>
              <xm:sqref>P555</xm:sqref>
            </x14:sparkline>
            <x14:sparkline>
              <xm:f>Student_Fall!B556:K556</xm:f>
              <xm:sqref>P556</xm:sqref>
            </x14:sparkline>
            <x14:sparkline>
              <xm:f>Student_Fall!B557:K557</xm:f>
              <xm:sqref>P557</xm:sqref>
            </x14:sparkline>
            <x14:sparkline>
              <xm:f>Student_Fall!B558:K558</xm:f>
              <xm:sqref>P558</xm:sqref>
            </x14:sparkline>
            <x14:sparkline>
              <xm:f>Student_Fall!B559:K559</xm:f>
              <xm:sqref>P559</xm:sqref>
            </x14:sparkline>
            <x14:sparkline>
              <xm:f>Student_Fall!B560:K560</xm:f>
              <xm:sqref>P560</xm:sqref>
            </x14:sparkline>
          </x14:sparklines>
        </x14:sparklineGroup>
        <x14:sparklineGroup displayEmptyCellsAs="gap" high="1" xr2:uid="{30611E37-09D8-42AA-BA64-3D4D4892A14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Student_Fall!B511:K511</xm:f>
              <xm:sqref>P511</xm:sqref>
            </x14:sparkline>
            <x14:sparkline>
              <xm:f>Student_Fall!B512:K512</xm:f>
              <xm:sqref>P512</xm:sqref>
            </x14:sparkline>
            <x14:sparkline>
              <xm:f>Student_Fall!B513:K513</xm:f>
              <xm:sqref>P513</xm:sqref>
            </x14:sparkline>
            <x14:sparkline>
              <xm:f>Student_Fall!B514:K514</xm:f>
              <xm:sqref>P514</xm:sqref>
            </x14:sparkline>
            <x14:sparkline>
              <xm:f>Student_Fall!B515:K515</xm:f>
              <xm:sqref>P515</xm:sqref>
            </x14:sparkline>
            <x14:sparkline>
              <xm:f>Student_Fall!B516:K516</xm:f>
              <xm:sqref>P516</xm:sqref>
            </x14:sparkline>
            <x14:sparkline>
              <xm:f>Student_Fall!B517:K517</xm:f>
              <xm:sqref>P517</xm:sqref>
            </x14:sparkline>
            <x14:sparkline>
              <xm:f>Student_Fall!B518:K518</xm:f>
              <xm:sqref>P518</xm:sqref>
            </x14:sparkline>
            <x14:sparkline>
              <xm:f>Student_Fall!B519:K519</xm:f>
              <xm:sqref>P519</xm:sqref>
            </x14:sparkline>
          </x14:sparklines>
        </x14:sparklineGroup>
        <x14:sparklineGroup displayEmptyCellsAs="gap" high="1" xr2:uid="{DC37F5C6-6981-4F4C-9683-6145FB13AC9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Student_Fall!B500:K500</xm:f>
              <xm:sqref>P500</xm:sqref>
            </x14:sparkline>
            <x14:sparkline>
              <xm:f>Student_Fall!B501:K501</xm:f>
              <xm:sqref>P501</xm:sqref>
            </x14:sparkline>
            <x14:sparkline>
              <xm:f>Student_Fall!B502:K502</xm:f>
              <xm:sqref>P502</xm:sqref>
            </x14:sparkline>
            <x14:sparkline>
              <xm:f>Student_Fall!B503:K503</xm:f>
              <xm:sqref>P503</xm:sqref>
            </x14:sparkline>
            <x14:sparkline>
              <xm:f>Student_Fall!B504:K504</xm:f>
              <xm:sqref>P504</xm:sqref>
            </x14:sparkline>
            <x14:sparkline>
              <xm:f>Student_Fall!B505:K505</xm:f>
              <xm:sqref>P505</xm:sqref>
            </x14:sparkline>
            <x14:sparkline>
              <xm:f>Student_Fall!B506:K506</xm:f>
              <xm:sqref>P506</xm:sqref>
            </x14:sparkline>
            <x14:sparkline>
              <xm:f>Student_Fall!B507:K507</xm:f>
              <xm:sqref>P507</xm:sqref>
            </x14:sparkline>
            <x14:sparkline>
              <xm:f>Student_Fall!B508:K508</xm:f>
              <xm:sqref>P508</xm:sqref>
            </x14:sparkline>
            <x14:sparkline>
              <xm:f>Student_Fall!B509:K509</xm:f>
              <xm:sqref>P509</xm:sqref>
            </x14:sparkline>
          </x14:sparklines>
        </x14:sparklineGroup>
        <x14:sparklineGroup displayEmptyCellsAs="gap" high="1" xr2:uid="{B1633F81-9262-4365-A809-E2FEA1B5330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Student_Fall!B490:K490</xm:f>
              <xm:sqref>P490</xm:sqref>
            </x14:sparkline>
            <x14:sparkline>
              <xm:f>Student_Fall!B491:K491</xm:f>
              <xm:sqref>P491</xm:sqref>
            </x14:sparkline>
            <x14:sparkline>
              <xm:f>Student_Fall!B492:K492</xm:f>
              <xm:sqref>P492</xm:sqref>
            </x14:sparkline>
            <x14:sparkline>
              <xm:f>Student_Fall!B493:K493</xm:f>
              <xm:sqref>P493</xm:sqref>
            </x14:sparkline>
            <x14:sparkline>
              <xm:f>Student_Fall!B494:K494</xm:f>
              <xm:sqref>P494</xm:sqref>
            </x14:sparkline>
            <x14:sparkline>
              <xm:f>Student_Fall!B495:K495</xm:f>
              <xm:sqref>P495</xm:sqref>
            </x14:sparkline>
            <x14:sparkline>
              <xm:f>Student_Fall!B496:K496</xm:f>
              <xm:sqref>P496</xm:sqref>
            </x14:sparkline>
            <x14:sparkline>
              <xm:f>Student_Fall!B497:K497</xm:f>
              <xm:sqref>P497</xm:sqref>
            </x14:sparkline>
            <x14:sparkline>
              <xm:f>Student_Fall!B498:K498</xm:f>
              <xm:sqref>P498</xm:sqref>
            </x14:sparkline>
          </x14:sparklines>
        </x14:sparklineGroup>
        <x14:sparklineGroup displayEmptyCellsAs="gap" high="1" xr2:uid="{17AD9C04-506F-4EEC-8311-1BD23790052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Student_Fall!B479:K479</xm:f>
              <xm:sqref>P479</xm:sqref>
            </x14:sparkline>
            <x14:sparkline>
              <xm:f>Student_Fall!B480:K480</xm:f>
              <xm:sqref>P480</xm:sqref>
            </x14:sparkline>
            <x14:sparkline>
              <xm:f>Student_Fall!B481:K481</xm:f>
              <xm:sqref>P481</xm:sqref>
            </x14:sparkline>
            <x14:sparkline>
              <xm:f>Student_Fall!B482:K482</xm:f>
              <xm:sqref>P482</xm:sqref>
            </x14:sparkline>
            <x14:sparkline>
              <xm:f>Student_Fall!B483:K483</xm:f>
              <xm:sqref>P483</xm:sqref>
            </x14:sparkline>
            <x14:sparkline>
              <xm:f>Student_Fall!B484:K484</xm:f>
              <xm:sqref>P484</xm:sqref>
            </x14:sparkline>
            <x14:sparkline>
              <xm:f>Student_Fall!B485:K485</xm:f>
              <xm:sqref>P485</xm:sqref>
            </x14:sparkline>
            <x14:sparkline>
              <xm:f>Student_Fall!B486:K486</xm:f>
              <xm:sqref>P486</xm:sqref>
            </x14:sparkline>
            <x14:sparkline>
              <xm:f>Student_Fall!B487:K487</xm:f>
              <xm:sqref>P487</xm:sqref>
            </x14:sparkline>
            <x14:sparkline>
              <xm:f>Student_Fall!B488:K488</xm:f>
              <xm:sqref>P488</xm:sqref>
            </x14:sparkline>
          </x14:sparklines>
        </x14:sparklineGroup>
        <x14:sparklineGroup displayEmptyCellsAs="gap" high="1" xr2:uid="{18469FCB-3894-4D3D-B98C-51BC926C555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Student_Fall!B462:K462</xm:f>
              <xm:sqref>P462</xm:sqref>
            </x14:sparkline>
            <x14:sparkline>
              <xm:f>Student_Fall!B463:K463</xm:f>
              <xm:sqref>P463</xm:sqref>
            </x14:sparkline>
            <x14:sparkline>
              <xm:f>Student_Fall!B464:K464</xm:f>
              <xm:sqref>P464</xm:sqref>
            </x14:sparkline>
            <x14:sparkline>
              <xm:f>Student_Fall!B465:K465</xm:f>
              <xm:sqref>P465</xm:sqref>
            </x14:sparkline>
            <x14:sparkline>
              <xm:f>Student_Fall!B466:K466</xm:f>
              <xm:sqref>P466</xm:sqref>
            </x14:sparkline>
            <x14:sparkline>
              <xm:f>Student_Fall!B467:K467</xm:f>
              <xm:sqref>P467</xm:sqref>
            </x14:sparkline>
            <x14:sparkline>
              <xm:f>Student_Fall!B468:K468</xm:f>
              <xm:sqref>P468</xm:sqref>
            </x14:sparkline>
            <x14:sparkline>
              <xm:f>Student_Fall!B469:K469</xm:f>
              <xm:sqref>P469</xm:sqref>
            </x14:sparkline>
            <x14:sparkline>
              <xm:f>Student_Fall!B470:K470</xm:f>
              <xm:sqref>P470</xm:sqref>
            </x14:sparkline>
            <x14:sparkline>
              <xm:f>Student_Fall!B471:K471</xm:f>
              <xm:sqref>P471</xm:sqref>
            </x14:sparkline>
          </x14:sparklines>
        </x14:sparklineGroup>
        <x14:sparklineGroup displayEmptyCellsAs="gap" high="1" xr2:uid="{3DE1F902-EA12-4369-802B-546A6FA0953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Student_Fall!B459:K459</xm:f>
              <xm:sqref>P459</xm:sqref>
            </x14:sparkline>
            <x14:sparkline>
              <xm:f>Student_Fall!B460:K460</xm:f>
              <xm:sqref>P460</xm:sqref>
            </x14:sparkline>
          </x14:sparklines>
        </x14:sparklineGroup>
        <x14:sparklineGroup displayEmptyCellsAs="gap" high="1" xr2:uid="{6DC918C7-85E6-4963-B1D0-A55B221E802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Student_Fall!B433:K433</xm:f>
              <xm:sqref>P433</xm:sqref>
            </x14:sparkline>
            <x14:sparkline>
              <xm:f>Student_Fall!B435:K435</xm:f>
              <xm:sqref>P435</xm:sqref>
            </x14:sparkline>
            <x14:sparkline>
              <xm:f>Student_Fall!B437:K437</xm:f>
              <xm:sqref>P437</xm:sqref>
            </x14:sparkline>
            <x14:sparkline>
              <xm:f>Student_Fall!B439:K439</xm:f>
              <xm:sqref>P439</xm:sqref>
            </x14:sparkline>
            <x14:sparkline>
              <xm:f>Student_Fall!B441:K441</xm:f>
              <xm:sqref>P441</xm:sqref>
            </x14:sparkline>
            <x14:sparkline>
              <xm:f>Student_Fall!B443:K443</xm:f>
              <xm:sqref>P443</xm:sqref>
            </x14:sparkline>
            <x14:sparkline>
              <xm:f>Student_Fall!B445:K445</xm:f>
              <xm:sqref>P445</xm:sqref>
            </x14:sparkline>
            <x14:sparkline>
              <xm:f>Student_Fall!B447:K447</xm:f>
              <xm:sqref>P447</xm:sqref>
            </x14:sparkline>
            <x14:sparkline>
              <xm:f>Student_Fall!B449:K449</xm:f>
              <xm:sqref>P449</xm:sqref>
            </x14:sparkline>
            <x14:sparkline>
              <xm:f>Student_Fall!B451:K451</xm:f>
              <xm:sqref>P451</xm:sqref>
            </x14:sparkline>
            <x14:sparkline>
              <xm:f>Student_Fall!B453:K453</xm:f>
              <xm:sqref>P453</xm:sqref>
            </x14:sparkline>
          </x14:sparklines>
        </x14:sparklineGroup>
        <x14:sparklineGroup displayEmptyCellsAs="gap" high="1" xr2:uid="{3F1DF63B-DCA8-40EE-AC35-00BC734AF9C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Student_Fall!B424:K424</xm:f>
              <xm:sqref>P424</xm:sqref>
            </x14:sparkline>
            <x14:sparkline>
              <xm:f>Student_Fall!B425:K425</xm:f>
              <xm:sqref>P425</xm:sqref>
            </x14:sparkline>
          </x14:sparklines>
        </x14:sparklineGroup>
        <x14:sparklineGroup displayEmptyCellsAs="gap" high="1" xr2:uid="{F48BE0C4-EAB2-48C9-9F99-D7C9C072A40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Student_Fall!B422:K422</xm:f>
              <xm:sqref>P422</xm:sqref>
            </x14:sparkline>
            <x14:sparkline>
              <xm:f>Student_Fall!B423:K423</xm:f>
              <xm:sqref>P423</xm:sqref>
            </x14:sparkline>
          </x14:sparklines>
        </x14:sparklineGroup>
        <x14:sparklineGroup displayEmptyCellsAs="gap" high="1" xr2:uid="{434ECBAF-AD69-45A3-AF51-E92932553C7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Student_Fall!B417:K417</xm:f>
              <xm:sqref>P417</xm:sqref>
            </x14:sparkline>
            <x14:sparkline>
              <xm:f>Student_Fall!B418:K418</xm:f>
              <xm:sqref>P418</xm:sqref>
            </x14:sparkline>
          </x14:sparklines>
        </x14:sparklineGroup>
        <x14:sparklineGroup displayEmptyCellsAs="gap" high="1" xr2:uid="{BBEECD4A-2522-4153-A91E-BD36B19B625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Student_Fall!B409:K409</xm:f>
              <xm:sqref>P409</xm:sqref>
            </x14:sparkline>
            <x14:sparkline>
              <xm:f>Student_Fall!B410:K410</xm:f>
              <xm:sqref>P410</xm:sqref>
            </x14:sparkline>
            <x14:sparkline>
              <xm:f>Student_Fall!B411:K411</xm:f>
              <xm:sqref>P411</xm:sqref>
            </x14:sparkline>
            <x14:sparkline>
              <xm:f>Student_Fall!B412:K412</xm:f>
              <xm:sqref>P412</xm:sqref>
            </x14:sparkline>
            <x14:sparkline>
              <xm:f>Student_Fall!B413:K413</xm:f>
              <xm:sqref>P413</xm:sqref>
            </x14:sparkline>
            <x14:sparkline>
              <xm:f>Student_Fall!B414:K414</xm:f>
              <xm:sqref>P414</xm:sqref>
            </x14:sparkline>
          </x14:sparklines>
        </x14:sparklineGroup>
        <x14:sparklineGroup displayEmptyCellsAs="gap" high="1" xr2:uid="{BAA1B0EC-5FEE-4A45-AD4E-2B3F01C50B8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Student_Fall!B401:K401</xm:f>
              <xm:sqref>P401</xm:sqref>
            </x14:sparkline>
            <x14:sparkline>
              <xm:f>Student_Fall!B402:K402</xm:f>
              <xm:sqref>P402</xm:sqref>
            </x14:sparkline>
            <x14:sparkline>
              <xm:f>Student_Fall!B403:K403</xm:f>
              <xm:sqref>P403</xm:sqref>
            </x14:sparkline>
            <x14:sparkline>
              <xm:f>Student_Fall!B404:K404</xm:f>
              <xm:sqref>P404</xm:sqref>
            </x14:sparkline>
            <x14:sparkline>
              <xm:f>Student_Fall!B405:K405</xm:f>
              <xm:sqref>P405</xm:sqref>
            </x14:sparkline>
            <x14:sparkline>
              <xm:f>Student_Fall!B406:K406</xm:f>
              <xm:sqref>P406</xm:sqref>
            </x14:sparkline>
            <x14:sparkline>
              <xm:f>Student_Fall!B407:K407</xm:f>
              <xm:sqref>P407</xm:sqref>
            </x14:sparkline>
          </x14:sparklines>
        </x14:sparklineGroup>
        <x14:sparklineGroup displayEmptyCellsAs="gap" high="1" xr2:uid="{E9C26C4A-E17A-4157-B40F-186E6FD6C48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Student_Fall!B398:K398</xm:f>
              <xm:sqref>P398</xm:sqref>
            </x14:sparkline>
            <x14:sparkline>
              <xm:f>Student_Fall!B399:K399</xm:f>
              <xm:sqref>P399</xm:sqref>
            </x14:sparkline>
          </x14:sparklines>
        </x14:sparklineGroup>
        <x14:sparklineGroup displayEmptyCellsAs="gap" high="1" xr2:uid="{4D3D0548-020C-4952-B685-7F050366079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Student_Fall!B382:K382</xm:f>
              <xm:sqref>P382</xm:sqref>
            </x14:sparkline>
            <x14:sparkline>
              <xm:f>Student_Fall!B383:K383</xm:f>
              <xm:sqref>P383</xm:sqref>
            </x14:sparkline>
            <x14:sparkline>
              <xm:f>Student_Fall!B384:K384</xm:f>
              <xm:sqref>P384</xm:sqref>
            </x14:sparkline>
            <x14:sparkline>
              <xm:f>Student_Fall!B385:K385</xm:f>
              <xm:sqref>P385</xm:sqref>
            </x14:sparkline>
            <x14:sparkline>
              <xm:f>Student_Fall!B386:K386</xm:f>
              <xm:sqref>P386</xm:sqref>
            </x14:sparkline>
            <x14:sparkline>
              <xm:f>Student_Fall!B387:K387</xm:f>
              <xm:sqref>P387</xm:sqref>
            </x14:sparkline>
            <x14:sparkline>
              <xm:f>Student_Fall!B388:K388</xm:f>
              <xm:sqref>P388</xm:sqref>
            </x14:sparkline>
            <x14:sparkline>
              <xm:f>Student_Fall!B389:K389</xm:f>
              <xm:sqref>P389</xm:sqref>
            </x14:sparkline>
            <x14:sparkline>
              <xm:f>Student_Fall!B390:K390</xm:f>
              <xm:sqref>P390</xm:sqref>
            </x14:sparkline>
            <x14:sparkline>
              <xm:f>Student_Fall!B391:K391</xm:f>
              <xm:sqref>P391</xm:sqref>
            </x14:sparkline>
          </x14:sparklines>
        </x14:sparklineGroup>
        <x14:sparklineGroup displayEmptyCellsAs="gap" high="1" xr2:uid="{AAA20F58-4E13-431D-A2C8-C91F6C4D097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Student_Fall!B370:K370</xm:f>
              <xm:sqref>P370</xm:sqref>
            </x14:sparkline>
            <x14:sparkline>
              <xm:f>Student_Fall!B371:K371</xm:f>
              <xm:sqref>P371</xm:sqref>
            </x14:sparkline>
            <x14:sparkline>
              <xm:f>Student_Fall!B372:K372</xm:f>
              <xm:sqref>P372</xm:sqref>
            </x14:sparkline>
            <x14:sparkline>
              <xm:f>Student_Fall!B373:K373</xm:f>
              <xm:sqref>P373</xm:sqref>
            </x14:sparkline>
            <x14:sparkline>
              <xm:f>Student_Fall!B374:K374</xm:f>
              <xm:sqref>P374</xm:sqref>
            </x14:sparkline>
            <x14:sparkline>
              <xm:f>Student_Fall!B375:K375</xm:f>
              <xm:sqref>P375</xm:sqref>
            </x14:sparkline>
            <x14:sparkline>
              <xm:f>Student_Fall!B376:K376</xm:f>
              <xm:sqref>P376</xm:sqref>
            </x14:sparkline>
            <x14:sparkline>
              <xm:f>Student_Fall!B377:K377</xm:f>
              <xm:sqref>P377</xm:sqref>
            </x14:sparkline>
            <x14:sparkline>
              <xm:f>Student_Fall!B378:K378</xm:f>
              <xm:sqref>P378</xm:sqref>
            </x14:sparkline>
            <x14:sparkline>
              <xm:f>Student_Fall!B379:K379</xm:f>
              <xm:sqref>P379</xm:sqref>
            </x14:sparkline>
            <x14:sparkline>
              <xm:f>Student_Fall!B380:K380</xm:f>
              <xm:sqref>P380</xm:sqref>
            </x14:sparkline>
          </x14:sparklines>
        </x14:sparklineGroup>
        <x14:sparklineGroup displayEmptyCellsAs="gap" high="1" xr2:uid="{72AF899D-78A9-46C4-869E-A899AE134E0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Student_Fall!B363:K363</xm:f>
              <xm:sqref>P363</xm:sqref>
            </x14:sparkline>
          </x14:sparklines>
        </x14:sparklineGroup>
        <x14:sparklineGroup displayEmptyCellsAs="gap" high="1" xr2:uid="{C8D33E02-4D5E-4AC9-B7A0-D30E67B8928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Student_Fall!B354:K354</xm:f>
              <xm:sqref>P354</xm:sqref>
            </x14:sparkline>
            <x14:sparkline>
              <xm:f>Student_Fall!B355:K355</xm:f>
              <xm:sqref>P355</xm:sqref>
            </x14:sparkline>
            <x14:sparkline>
              <xm:f>Student_Fall!B356:K356</xm:f>
              <xm:sqref>P356</xm:sqref>
            </x14:sparkline>
            <x14:sparkline>
              <xm:f>Student_Fall!B357:K357</xm:f>
              <xm:sqref>P357</xm:sqref>
            </x14:sparkline>
            <x14:sparkline>
              <xm:f>Student_Fall!B358:K358</xm:f>
              <xm:sqref>P358</xm:sqref>
            </x14:sparkline>
            <x14:sparkline>
              <xm:f>Student_Fall!B359:K359</xm:f>
              <xm:sqref>P359</xm:sqref>
            </x14:sparkline>
            <x14:sparkline>
              <xm:f>Student_Fall!B360:K360</xm:f>
              <xm:sqref>P360</xm:sqref>
            </x14:sparkline>
            <x14:sparkline>
              <xm:f>Student_Fall!B361:K361</xm:f>
              <xm:sqref>P361</xm:sqref>
            </x14:sparkline>
            <x14:sparkline>
              <xm:f>Student_Fall!B362:K362</xm:f>
              <xm:sqref>P362</xm:sqref>
            </x14:sparkline>
          </x14:sparklines>
        </x14:sparklineGroup>
        <x14:sparklineGroup displayEmptyCellsAs="gap" high="1" xr2:uid="{FAE7BAAE-0992-4FED-BA20-12E020A90EC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Student_Fall!B342:K342</xm:f>
              <xm:sqref>P342</xm:sqref>
            </x14:sparkline>
            <x14:sparkline>
              <xm:f>Student_Fall!B343:K343</xm:f>
              <xm:sqref>P343</xm:sqref>
            </x14:sparkline>
            <x14:sparkline>
              <xm:f>Student_Fall!B344:K344</xm:f>
              <xm:sqref>P344</xm:sqref>
            </x14:sparkline>
            <x14:sparkline>
              <xm:f>Student_Fall!B345:K345</xm:f>
              <xm:sqref>P345</xm:sqref>
            </x14:sparkline>
            <x14:sparkline>
              <xm:f>Student_Fall!B346:K346</xm:f>
              <xm:sqref>P346</xm:sqref>
            </x14:sparkline>
            <x14:sparkline>
              <xm:f>Student_Fall!B347:K347</xm:f>
              <xm:sqref>P347</xm:sqref>
            </x14:sparkline>
            <x14:sparkline>
              <xm:f>Student_Fall!B348:K348</xm:f>
              <xm:sqref>P348</xm:sqref>
            </x14:sparkline>
            <x14:sparkline>
              <xm:f>Student_Fall!B349:K349</xm:f>
              <xm:sqref>P349</xm:sqref>
            </x14:sparkline>
            <x14:sparkline>
              <xm:f>Student_Fall!B350:K350</xm:f>
              <xm:sqref>P350</xm:sqref>
            </x14:sparkline>
            <x14:sparkline>
              <xm:f>Student_Fall!B351:K351</xm:f>
              <xm:sqref>P351</xm:sqref>
            </x14:sparkline>
            <x14:sparkline>
              <xm:f>Student_Fall!B352:K352</xm:f>
              <xm:sqref>P352</xm:sqref>
            </x14:sparkline>
          </x14:sparklines>
        </x14:sparklineGroup>
        <x14:sparklineGroup displayEmptyCellsAs="gap" high="1" xr2:uid="{B1922D0E-52D7-4CF4-A499-5988D2C9B2D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Student_Fall!B325:K325</xm:f>
              <xm:sqref>P325</xm:sqref>
            </x14:sparkline>
            <x14:sparkline>
              <xm:f>Student_Fall!B326:K326</xm:f>
              <xm:sqref>P326</xm:sqref>
            </x14:sparkline>
            <x14:sparkline>
              <xm:f>Student_Fall!B327:K327</xm:f>
              <xm:sqref>P327</xm:sqref>
            </x14:sparkline>
            <x14:sparkline>
              <xm:f>Student_Fall!B328:K328</xm:f>
              <xm:sqref>P328</xm:sqref>
            </x14:sparkline>
            <x14:sparkline>
              <xm:f>Student_Fall!B329:K329</xm:f>
              <xm:sqref>P329</xm:sqref>
            </x14:sparkline>
            <x14:sparkline>
              <xm:f>Student_Fall!B330:K330</xm:f>
              <xm:sqref>P330</xm:sqref>
            </x14:sparkline>
            <x14:sparkline>
              <xm:f>Student_Fall!B331:K331</xm:f>
              <xm:sqref>P331</xm:sqref>
            </x14:sparkline>
            <x14:sparkline>
              <xm:f>Student_Fall!B332:K332</xm:f>
              <xm:sqref>P332</xm:sqref>
            </x14:sparkline>
            <x14:sparkline>
              <xm:f>Student_Fall!B333:K333</xm:f>
              <xm:sqref>P333</xm:sqref>
            </x14:sparkline>
            <x14:sparkline>
              <xm:f>Student_Fall!B334:K334</xm:f>
              <xm:sqref>P334</xm:sqref>
            </x14:sparkline>
          </x14:sparklines>
        </x14:sparklineGroup>
        <x14:sparklineGroup displayEmptyCellsAs="gap" high="1" xr2:uid="{167281E7-31C2-4AC2-9B94-EBACAEEBFED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Student_Fall!B313:K313</xm:f>
              <xm:sqref>P313</xm:sqref>
            </x14:sparkline>
            <x14:sparkline>
              <xm:f>Student_Fall!B314:K314</xm:f>
              <xm:sqref>P314</xm:sqref>
            </x14:sparkline>
            <x14:sparkline>
              <xm:f>Student_Fall!B315:K315</xm:f>
              <xm:sqref>P315</xm:sqref>
            </x14:sparkline>
            <x14:sparkline>
              <xm:f>Student_Fall!B316:K316</xm:f>
              <xm:sqref>P316</xm:sqref>
            </x14:sparkline>
            <x14:sparkline>
              <xm:f>Student_Fall!B317:K317</xm:f>
              <xm:sqref>P317</xm:sqref>
            </x14:sparkline>
            <x14:sparkline>
              <xm:f>Student_Fall!B318:K318</xm:f>
              <xm:sqref>P318</xm:sqref>
            </x14:sparkline>
            <x14:sparkline>
              <xm:f>Student_Fall!B319:K319</xm:f>
              <xm:sqref>P319</xm:sqref>
            </x14:sparkline>
            <x14:sparkline>
              <xm:f>Student_Fall!B320:K320</xm:f>
              <xm:sqref>P320</xm:sqref>
            </x14:sparkline>
            <x14:sparkline>
              <xm:f>Student_Fall!B321:K321</xm:f>
              <xm:sqref>P321</xm:sqref>
            </x14:sparkline>
            <x14:sparkline>
              <xm:f>Student_Fall!B322:K322</xm:f>
              <xm:sqref>P322</xm:sqref>
            </x14:sparkline>
            <x14:sparkline>
              <xm:f>Student_Fall!B323:K323</xm:f>
              <xm:sqref>P323</xm:sqref>
            </x14:sparkline>
          </x14:sparklines>
        </x14:sparklineGroup>
        <x14:sparklineGroup displayEmptyCellsAs="gap" high="1" xr2:uid="{929C6E6E-69D8-4AFE-B04F-1A04A409F1A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Student_Fall!B295:K295</xm:f>
              <xm:sqref>P295</xm:sqref>
            </x14:sparkline>
            <x14:sparkline>
              <xm:f>Student_Fall!B296:K296</xm:f>
              <xm:sqref>P296</xm:sqref>
            </x14:sparkline>
            <x14:sparkline>
              <xm:f>Student_Fall!B297:K297</xm:f>
              <xm:sqref>P297</xm:sqref>
            </x14:sparkline>
            <x14:sparkline>
              <xm:f>Student_Fall!B298:K298</xm:f>
              <xm:sqref>P298</xm:sqref>
            </x14:sparkline>
            <x14:sparkline>
              <xm:f>Student_Fall!B299:K299</xm:f>
              <xm:sqref>P299</xm:sqref>
            </x14:sparkline>
            <x14:sparkline>
              <xm:f>Student_Fall!B300:K300</xm:f>
              <xm:sqref>P300</xm:sqref>
            </x14:sparkline>
            <x14:sparkline>
              <xm:f>Student_Fall!B301:K301</xm:f>
              <xm:sqref>P301</xm:sqref>
            </x14:sparkline>
            <x14:sparkline>
              <xm:f>Student_Fall!B302:K302</xm:f>
              <xm:sqref>P302</xm:sqref>
            </x14:sparkline>
            <x14:sparkline>
              <xm:f>Student_Fall!B303:K303</xm:f>
              <xm:sqref>P303</xm:sqref>
            </x14:sparkline>
            <x14:sparkline>
              <xm:f>Student_Fall!B304:K304</xm:f>
              <xm:sqref>P304</xm:sqref>
            </x14:sparkline>
          </x14:sparklines>
        </x14:sparklineGroup>
        <x14:sparklineGroup displayEmptyCellsAs="gap" high="1" xr2:uid="{B370D19C-4BA3-48E6-9AB5-4E2C8D0B8B5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Student_Fall!B283:K283</xm:f>
              <xm:sqref>P283</xm:sqref>
            </x14:sparkline>
            <x14:sparkline>
              <xm:f>Student_Fall!B284:K284</xm:f>
              <xm:sqref>P284</xm:sqref>
            </x14:sparkline>
            <x14:sparkline>
              <xm:f>Student_Fall!B285:K285</xm:f>
              <xm:sqref>P285</xm:sqref>
            </x14:sparkline>
            <x14:sparkline>
              <xm:f>Student_Fall!B286:K286</xm:f>
              <xm:sqref>P286</xm:sqref>
            </x14:sparkline>
            <x14:sparkline>
              <xm:f>Student_Fall!B287:K287</xm:f>
              <xm:sqref>P287</xm:sqref>
            </x14:sparkline>
            <x14:sparkline>
              <xm:f>Student_Fall!B288:K288</xm:f>
              <xm:sqref>P288</xm:sqref>
            </x14:sparkline>
            <x14:sparkline>
              <xm:f>Student_Fall!B289:K289</xm:f>
              <xm:sqref>P289</xm:sqref>
            </x14:sparkline>
            <x14:sparkline>
              <xm:f>Student_Fall!B290:K290</xm:f>
              <xm:sqref>P290</xm:sqref>
            </x14:sparkline>
            <x14:sparkline>
              <xm:f>Student_Fall!B291:K291</xm:f>
              <xm:sqref>P291</xm:sqref>
            </x14:sparkline>
            <x14:sparkline>
              <xm:f>Student_Fall!B292:K292</xm:f>
              <xm:sqref>P292</xm:sqref>
            </x14:sparkline>
            <x14:sparkline>
              <xm:f>Student_Fall!B293:K293</xm:f>
              <xm:sqref>P293</xm:sqref>
            </x14:sparkline>
          </x14:sparklines>
        </x14:sparklineGroup>
        <x14:sparklineGroup displayEmptyCellsAs="gap" high="1" xr2:uid="{BFF31424-ECBD-4E45-B06A-CBA63906B67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Student_Fall!B265:K265</xm:f>
              <xm:sqref>P265</xm:sqref>
            </x14:sparkline>
            <x14:sparkline>
              <xm:f>Student_Fall!B266:K266</xm:f>
              <xm:sqref>P266</xm:sqref>
            </x14:sparkline>
            <x14:sparkline>
              <xm:f>Student_Fall!B267:K267</xm:f>
              <xm:sqref>P267</xm:sqref>
            </x14:sparkline>
            <x14:sparkline>
              <xm:f>Student_Fall!B268:K268</xm:f>
              <xm:sqref>P268</xm:sqref>
            </x14:sparkline>
            <x14:sparkline>
              <xm:f>Student_Fall!B269:K269</xm:f>
              <xm:sqref>P269</xm:sqref>
            </x14:sparkline>
            <x14:sparkline>
              <xm:f>Student_Fall!B270:K270</xm:f>
              <xm:sqref>P270</xm:sqref>
            </x14:sparkline>
            <x14:sparkline>
              <xm:f>Student_Fall!B271:K271</xm:f>
              <xm:sqref>P271</xm:sqref>
            </x14:sparkline>
            <x14:sparkline>
              <xm:f>Student_Fall!B272:K272</xm:f>
              <xm:sqref>P272</xm:sqref>
            </x14:sparkline>
            <x14:sparkline>
              <xm:f>Student_Fall!B273:K273</xm:f>
              <xm:sqref>P273</xm:sqref>
            </x14:sparkline>
            <x14:sparkline>
              <xm:f>Student_Fall!B274:K274</xm:f>
              <xm:sqref>P274</xm:sqref>
            </x14:sparkline>
            <x14:sparkline>
              <xm:f>Student_Fall!B275:K275</xm:f>
              <xm:sqref>P275</xm:sqref>
            </x14:sparkline>
          </x14:sparklines>
        </x14:sparklineGroup>
        <x14:sparklineGroup displayEmptyCellsAs="gap" high="1" xr2:uid="{4547E8C3-3CA8-46FE-891C-15910F317A9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Student_Fall!B252:K252</xm:f>
              <xm:sqref>P252</xm:sqref>
            </x14:sparkline>
            <x14:sparkline>
              <xm:f>Student_Fall!B253:K253</xm:f>
              <xm:sqref>P253</xm:sqref>
            </x14:sparkline>
            <x14:sparkline>
              <xm:f>Student_Fall!B254:K254</xm:f>
              <xm:sqref>P254</xm:sqref>
            </x14:sparkline>
            <x14:sparkline>
              <xm:f>Student_Fall!B255:K255</xm:f>
              <xm:sqref>P255</xm:sqref>
            </x14:sparkline>
            <x14:sparkline>
              <xm:f>Student_Fall!B256:K256</xm:f>
              <xm:sqref>P256</xm:sqref>
            </x14:sparkline>
            <x14:sparkline>
              <xm:f>Student_Fall!B257:K257</xm:f>
              <xm:sqref>P257</xm:sqref>
            </x14:sparkline>
            <x14:sparkline>
              <xm:f>Student_Fall!B258:K258</xm:f>
              <xm:sqref>P258</xm:sqref>
            </x14:sparkline>
            <x14:sparkline>
              <xm:f>Student_Fall!B259:K259</xm:f>
              <xm:sqref>P259</xm:sqref>
            </x14:sparkline>
            <x14:sparkline>
              <xm:f>Student_Fall!B260:K260</xm:f>
              <xm:sqref>P260</xm:sqref>
            </x14:sparkline>
            <x14:sparkline>
              <xm:f>Student_Fall!B261:K261</xm:f>
              <xm:sqref>P261</xm:sqref>
            </x14:sparkline>
            <x14:sparkline>
              <xm:f>Student_Fall!B262:K262</xm:f>
              <xm:sqref>P262</xm:sqref>
            </x14:sparkline>
            <x14:sparkline>
              <xm:f>Student_Fall!B263:K263</xm:f>
              <xm:sqref>P263</xm:sqref>
            </x14:sparkline>
          </x14:sparklines>
        </x14:sparklineGroup>
        <x14:sparklineGroup displayEmptyCellsAs="gap" high="1" xr2:uid="{804E7E96-BECE-45EC-933F-CD72D214E0B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Student_Fall!B234:K234</xm:f>
              <xm:sqref>P234</xm:sqref>
            </x14:sparkline>
            <x14:sparkline>
              <xm:f>Student_Fall!B235:K235</xm:f>
              <xm:sqref>P235</xm:sqref>
            </x14:sparkline>
            <x14:sparkline>
              <xm:f>Student_Fall!B236:K236</xm:f>
              <xm:sqref>P236</xm:sqref>
            </x14:sparkline>
            <x14:sparkline>
              <xm:f>Student_Fall!B237:K237</xm:f>
              <xm:sqref>P237</xm:sqref>
            </x14:sparkline>
            <x14:sparkline>
              <xm:f>Student_Fall!B238:K238</xm:f>
              <xm:sqref>P238</xm:sqref>
            </x14:sparkline>
            <x14:sparkline>
              <xm:f>Student_Fall!B239:K239</xm:f>
              <xm:sqref>P239</xm:sqref>
            </x14:sparkline>
            <x14:sparkline>
              <xm:f>Student_Fall!B240:K240</xm:f>
              <xm:sqref>P240</xm:sqref>
            </x14:sparkline>
            <x14:sparkline>
              <xm:f>Student_Fall!B241:K241</xm:f>
              <xm:sqref>P241</xm:sqref>
            </x14:sparkline>
            <x14:sparkline>
              <xm:f>Student_Fall!B242:K242</xm:f>
              <xm:sqref>P242</xm:sqref>
            </x14:sparkline>
            <x14:sparkline>
              <xm:f>Student_Fall!B243:K243</xm:f>
              <xm:sqref>P243</xm:sqref>
            </x14:sparkline>
            <x14:sparkline>
              <xm:f>Student_Fall!B244:K244</xm:f>
              <xm:sqref>P244</xm:sqref>
            </x14:sparkline>
            <x14:sparkline>
              <xm:f>Student_Fall!B245:K245</xm:f>
              <xm:sqref>P245</xm:sqref>
            </x14:sparkline>
          </x14:sparklines>
        </x14:sparklineGroup>
        <x14:sparklineGroup displayEmptyCellsAs="gap" high="1" xr2:uid="{E1FBC30A-7CFE-4E39-8EE6-53BE63CCCF4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Student_Fall!B221:K221</xm:f>
              <xm:sqref>P221</xm:sqref>
            </x14:sparkline>
            <x14:sparkline>
              <xm:f>Student_Fall!B222:K222</xm:f>
              <xm:sqref>P222</xm:sqref>
            </x14:sparkline>
            <x14:sparkline>
              <xm:f>Student_Fall!B223:K223</xm:f>
              <xm:sqref>P223</xm:sqref>
            </x14:sparkline>
            <x14:sparkline>
              <xm:f>Student_Fall!B224:K224</xm:f>
              <xm:sqref>P224</xm:sqref>
            </x14:sparkline>
            <x14:sparkline>
              <xm:f>Student_Fall!B225:K225</xm:f>
              <xm:sqref>P225</xm:sqref>
            </x14:sparkline>
            <x14:sparkline>
              <xm:f>Student_Fall!B226:K226</xm:f>
              <xm:sqref>P226</xm:sqref>
            </x14:sparkline>
            <x14:sparkline>
              <xm:f>Student_Fall!B227:K227</xm:f>
              <xm:sqref>P227</xm:sqref>
            </x14:sparkline>
            <x14:sparkline>
              <xm:f>Student_Fall!B228:K228</xm:f>
              <xm:sqref>P228</xm:sqref>
            </x14:sparkline>
            <x14:sparkline>
              <xm:f>Student_Fall!B229:K229</xm:f>
              <xm:sqref>P229</xm:sqref>
            </x14:sparkline>
            <x14:sparkline>
              <xm:f>Student_Fall!B230:K230</xm:f>
              <xm:sqref>P230</xm:sqref>
            </x14:sparkline>
            <x14:sparkline>
              <xm:f>Student_Fall!B231:K231</xm:f>
              <xm:sqref>P231</xm:sqref>
            </x14:sparkline>
            <x14:sparkline>
              <xm:f>Student_Fall!B232:K232</xm:f>
              <xm:sqref>P232</xm:sqref>
            </x14:sparkline>
          </x14:sparklines>
        </x14:sparklineGroup>
        <x14:sparklineGroup displayEmptyCellsAs="gap" high="1" xr2:uid="{9D33D9E8-00AA-4B15-BEDE-F126FB2E211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Student_Fall!B208:K208</xm:f>
              <xm:sqref>P208</xm:sqref>
            </x14:sparkline>
            <x14:sparkline>
              <xm:f>Student_Fall!B209:K209</xm:f>
              <xm:sqref>P209</xm:sqref>
            </x14:sparkline>
            <x14:sparkline>
              <xm:f>Student_Fall!B210:K210</xm:f>
              <xm:sqref>P210</xm:sqref>
            </x14:sparkline>
            <x14:sparkline>
              <xm:f>Student_Fall!B211:K211</xm:f>
              <xm:sqref>P211</xm:sqref>
            </x14:sparkline>
          </x14:sparklines>
        </x14:sparklineGroup>
        <x14:sparklineGroup displayEmptyCellsAs="gap" high="1" xr2:uid="{8A906377-301E-4194-9C6D-A66E03E0C5A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Student_Fall!B203:K203</xm:f>
              <xm:sqref>P203</xm:sqref>
            </x14:sparkline>
            <x14:sparkline>
              <xm:f>Student_Fall!B204:K204</xm:f>
              <xm:sqref>P204</xm:sqref>
            </x14:sparkline>
            <x14:sparkline>
              <xm:f>Student_Fall!B205:K205</xm:f>
              <xm:sqref>P205</xm:sqref>
            </x14:sparkline>
            <x14:sparkline>
              <xm:f>Student_Fall!B206:K206</xm:f>
              <xm:sqref>P206</xm:sqref>
            </x14:sparkline>
          </x14:sparklines>
        </x14:sparklineGroup>
        <x14:sparklineGroup displayEmptyCellsAs="gap" high="1" xr2:uid="{69EAFB1F-C9E8-4FFA-B05E-BFAEFADB286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Student_Fall!B197:K197</xm:f>
              <xm:sqref>P197</xm:sqref>
            </x14:sparkline>
            <x14:sparkline>
              <xm:f>Student_Fall!B198:K198</xm:f>
              <xm:sqref>P198</xm:sqref>
            </x14:sparkline>
            <x14:sparkline>
              <xm:f>Student_Fall!B199:K199</xm:f>
              <xm:sqref>P199</xm:sqref>
            </x14:sparkline>
            <x14:sparkline>
              <xm:f>Student_Fall!B200:K200</xm:f>
              <xm:sqref>P200</xm:sqref>
            </x14:sparkline>
            <x14:sparkline>
              <xm:f>Student_Fall!B201:K201</xm:f>
              <xm:sqref>P201</xm:sqref>
            </x14:sparkline>
          </x14:sparklines>
        </x14:sparklineGroup>
        <x14:sparklineGroup displayEmptyCellsAs="gap" high="1" xr2:uid="{EBEB47FF-75A4-4619-BC18-EDF2C443C4C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Student_Fall!B194:K194</xm:f>
              <xm:sqref>P194</xm:sqref>
            </x14:sparkline>
          </x14:sparklines>
        </x14:sparklineGroup>
        <x14:sparklineGroup displayEmptyCellsAs="gap" high="1" xr2:uid="{9C865CA8-431A-4853-8B4D-992B69CC5AC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Student_Fall!B192:K192</xm:f>
              <xm:sqref>P192</xm:sqref>
            </x14:sparkline>
            <x14:sparkline>
              <xm:f>Student_Fall!B193:K193</xm:f>
              <xm:sqref>P193</xm:sqref>
            </x14:sparkline>
          </x14:sparklines>
        </x14:sparklineGroup>
        <x14:sparklineGroup displayEmptyCellsAs="gap" high="1" xr2:uid="{77CCF7EC-36D0-4860-A6F5-4AAC6B26FC1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Student_Fall!B189:K189</xm:f>
              <xm:sqref>P189</xm:sqref>
            </x14:sparkline>
          </x14:sparklines>
        </x14:sparklineGroup>
        <x14:sparklineGroup displayEmptyCellsAs="gap" high="1" xr2:uid="{7352A9F2-7B16-4434-A190-68371AC3454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Student_Fall!B183:K183</xm:f>
              <xm:sqref>P183</xm:sqref>
            </x14:sparkline>
            <x14:sparkline>
              <xm:f>Student_Fall!B184:K184</xm:f>
              <xm:sqref>P184</xm:sqref>
            </x14:sparkline>
            <x14:sparkline>
              <xm:f>Student_Fall!B185:K185</xm:f>
              <xm:sqref>P185</xm:sqref>
            </x14:sparkline>
            <x14:sparkline>
              <xm:f>Student_Fall!B186:K186</xm:f>
              <xm:sqref>P186</xm:sqref>
            </x14:sparkline>
          </x14:sparklines>
        </x14:sparklineGroup>
        <x14:sparklineGroup displayEmptyCellsAs="gap" high="1" xr2:uid="{196DC9E1-0815-43CF-B526-829120A8ADF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Student_Fall!B142:K142</xm:f>
              <xm:sqref>P142</xm:sqref>
            </x14:sparkline>
            <x14:sparkline>
              <xm:f>Student_Fall!B143:K143</xm:f>
              <xm:sqref>P143</xm:sqref>
            </x14:sparkline>
            <x14:sparkline>
              <xm:f>Student_Fall!B144:K144</xm:f>
              <xm:sqref>P144</xm:sqref>
            </x14:sparkline>
            <x14:sparkline>
              <xm:f>Student_Fall!B145:K145</xm:f>
              <xm:sqref>P145</xm:sqref>
            </x14:sparkline>
            <x14:sparkline>
              <xm:f>Student_Fall!B146:K146</xm:f>
              <xm:sqref>P146</xm:sqref>
            </x14:sparkline>
            <x14:sparkline>
              <xm:f>Student_Fall!B147:K147</xm:f>
              <xm:sqref>P147</xm:sqref>
            </x14:sparkline>
            <x14:sparkline>
              <xm:f>Student_Fall!B148:K148</xm:f>
              <xm:sqref>P148</xm:sqref>
            </x14:sparkline>
            <x14:sparkline>
              <xm:f>Student_Fall!B149:K149</xm:f>
              <xm:sqref>P149</xm:sqref>
            </x14:sparkline>
            <x14:sparkline>
              <xm:f>Student_Fall!B150:K150</xm:f>
              <xm:sqref>P150</xm:sqref>
            </x14:sparkline>
            <x14:sparkline>
              <xm:f>Student_Fall!B151:K151</xm:f>
              <xm:sqref>P151</xm:sqref>
            </x14:sparkline>
            <x14:sparkline>
              <xm:f>Student_Fall!B152:K152</xm:f>
              <xm:sqref>P152</xm:sqref>
            </x14:sparkline>
            <x14:sparkline>
              <xm:f>Student_Fall!B153:K153</xm:f>
              <xm:sqref>P153</xm:sqref>
            </x14:sparkline>
            <x14:sparkline>
              <xm:f>Student_Fall!B154:K154</xm:f>
              <xm:sqref>P154</xm:sqref>
            </x14:sparkline>
            <x14:sparkline>
              <xm:f>Student_Fall!B155:K155</xm:f>
              <xm:sqref>P155</xm:sqref>
            </x14:sparkline>
            <x14:sparkline>
              <xm:f>Student_Fall!B156:K156</xm:f>
              <xm:sqref>P156</xm:sqref>
            </x14:sparkline>
            <x14:sparkline>
              <xm:f>Student_Fall!B157:K157</xm:f>
              <xm:sqref>P157</xm:sqref>
            </x14:sparkline>
            <x14:sparkline>
              <xm:f>Student_Fall!B158:K158</xm:f>
              <xm:sqref>P158</xm:sqref>
            </x14:sparkline>
            <x14:sparkline>
              <xm:f>Student_Fall!B159:K159</xm:f>
              <xm:sqref>P159</xm:sqref>
            </x14:sparkline>
            <x14:sparkline>
              <xm:f>Student_Fall!B160:K160</xm:f>
              <xm:sqref>P160</xm:sqref>
            </x14:sparkline>
            <x14:sparkline>
              <xm:f>Student_Fall!B161:K161</xm:f>
              <xm:sqref>P161</xm:sqref>
            </x14:sparkline>
            <x14:sparkline>
              <xm:f>Student_Fall!B162:K162</xm:f>
              <xm:sqref>P162</xm:sqref>
            </x14:sparkline>
            <x14:sparkline>
              <xm:f>Student_Fall!B163:K163</xm:f>
              <xm:sqref>P163</xm:sqref>
            </x14:sparkline>
            <x14:sparkline>
              <xm:f>Student_Fall!B164:K164</xm:f>
              <xm:sqref>P164</xm:sqref>
            </x14:sparkline>
            <x14:sparkline>
              <xm:f>Student_Fall!B165:K165</xm:f>
              <xm:sqref>P165</xm:sqref>
            </x14:sparkline>
            <x14:sparkline>
              <xm:f>Student_Fall!B166:K166</xm:f>
              <xm:sqref>P166</xm:sqref>
            </x14:sparkline>
            <x14:sparkline>
              <xm:f>Student_Fall!B167:K167</xm:f>
              <xm:sqref>P167</xm:sqref>
            </x14:sparkline>
            <x14:sparkline>
              <xm:f>Student_Fall!B168:K168</xm:f>
              <xm:sqref>P168</xm:sqref>
            </x14:sparkline>
            <x14:sparkline>
              <xm:f>Student_Fall!B169:K169</xm:f>
              <xm:sqref>P169</xm:sqref>
            </x14:sparkline>
            <x14:sparkline>
              <xm:f>Student_Fall!B170:K170</xm:f>
              <xm:sqref>P170</xm:sqref>
            </x14:sparkline>
            <x14:sparkline>
              <xm:f>Student_Fall!B171:K171</xm:f>
              <xm:sqref>P171</xm:sqref>
            </x14:sparkline>
            <x14:sparkline>
              <xm:f>Student_Fall!B172:K172</xm:f>
              <xm:sqref>P172</xm:sqref>
            </x14:sparkline>
            <x14:sparkline>
              <xm:f>Student_Fall!B173:K173</xm:f>
              <xm:sqref>P173</xm:sqref>
            </x14:sparkline>
            <x14:sparkline>
              <xm:f>Student_Fall!B174:K174</xm:f>
              <xm:sqref>P174</xm:sqref>
            </x14:sparkline>
          </x14:sparklines>
        </x14:sparklineGroup>
        <x14:sparklineGroup displayEmptyCellsAs="gap" high="1" xr2:uid="{75F64EB9-C589-4083-B824-CA9E5C240BF4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Student_Fall!B113:K113</xm:f>
              <xm:sqref>P113</xm:sqref>
            </x14:sparkline>
            <x14:sparkline>
              <xm:f>Student_Fall!B115:K115</xm:f>
              <xm:sqref>P115</xm:sqref>
            </x14:sparkline>
            <x14:sparkline>
              <xm:f>Student_Fall!B117:K117</xm:f>
              <xm:sqref>P117</xm:sqref>
            </x14:sparkline>
            <x14:sparkline>
              <xm:f>Student_Fall!B119:K119</xm:f>
              <xm:sqref>P119</xm:sqref>
            </x14:sparkline>
            <x14:sparkline>
              <xm:f>Student_Fall!B121:K121</xm:f>
              <xm:sqref>P121</xm:sqref>
            </x14:sparkline>
            <x14:sparkline>
              <xm:f>Student_Fall!B123:K123</xm:f>
              <xm:sqref>P123</xm:sqref>
            </x14:sparkline>
            <x14:sparkline>
              <xm:f>Student_Fall!B125:K125</xm:f>
              <xm:sqref>P125</xm:sqref>
            </x14:sparkline>
            <x14:sparkline>
              <xm:f>Student_Fall!B127:K127</xm:f>
              <xm:sqref>P127</xm:sqref>
            </x14:sparkline>
            <x14:sparkline>
              <xm:f>Student_Fall!B129:K129</xm:f>
              <xm:sqref>P129</xm:sqref>
            </x14:sparkline>
            <x14:sparkline>
              <xm:f>Student_Fall!B131:K131</xm:f>
              <xm:sqref>P131</xm:sqref>
            </x14:sparkline>
            <x14:sparkline>
              <xm:f>Student_Fall!B133:K133</xm:f>
              <xm:sqref>P133</xm:sqref>
            </x14:sparkline>
          </x14:sparklines>
        </x14:sparklineGroup>
        <x14:sparklineGroup displayEmptyCellsAs="gap" high="1" xr2:uid="{C84F52F2-0ED1-48B6-A17D-097BBB66B6B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Student_Fall!B81:K81</xm:f>
              <xm:sqref>P81</xm:sqref>
            </x14:sparkline>
            <x14:sparkline>
              <xm:f>Student_Fall!B82:K82</xm:f>
              <xm:sqref>P82</xm:sqref>
            </x14:sparkline>
            <x14:sparkline>
              <xm:f>Student_Fall!B83:K83</xm:f>
              <xm:sqref>P83</xm:sqref>
            </x14:sparkline>
            <x14:sparkline>
              <xm:f>Student_Fall!B84:K84</xm:f>
              <xm:sqref>P84</xm:sqref>
            </x14:sparkline>
            <x14:sparkline>
              <xm:f>Student_Fall!B85:K85</xm:f>
              <xm:sqref>P85</xm:sqref>
            </x14:sparkline>
            <x14:sparkline>
              <xm:f>Student_Fall!B86:K86</xm:f>
              <xm:sqref>P86</xm:sqref>
            </x14:sparkline>
            <x14:sparkline>
              <xm:f>Student_Fall!B87:K87</xm:f>
              <xm:sqref>P87</xm:sqref>
            </x14:sparkline>
            <x14:sparkline>
              <xm:f>Student_Fall!B88:K88</xm:f>
              <xm:sqref>P88</xm:sqref>
            </x14:sparkline>
            <x14:sparkline>
              <xm:f>Student_Fall!B89:K89</xm:f>
              <xm:sqref>P89</xm:sqref>
            </x14:sparkline>
            <x14:sparkline>
              <xm:f>Student_Fall!B90:K90</xm:f>
              <xm:sqref>P90</xm:sqref>
            </x14:sparkline>
            <x14:sparkline>
              <xm:f>Student_Fall!B91:K91</xm:f>
              <xm:sqref>P91</xm:sqref>
            </x14:sparkline>
            <x14:sparkline>
              <xm:f>Student_Fall!B92:K92</xm:f>
              <xm:sqref>P92</xm:sqref>
            </x14:sparkline>
            <x14:sparkline>
              <xm:f>Student_Fall!B93:K93</xm:f>
              <xm:sqref>P93</xm:sqref>
            </x14:sparkline>
            <x14:sparkline>
              <xm:f>Student_Fall!B94:K94</xm:f>
              <xm:sqref>P94</xm:sqref>
            </x14:sparkline>
            <x14:sparkline>
              <xm:f>Student_Fall!B95:K95</xm:f>
              <xm:sqref>P95</xm:sqref>
            </x14:sparkline>
          </x14:sparklines>
        </x14:sparklineGroup>
        <x14:sparklineGroup displayEmptyCellsAs="gap" high="1" xr2:uid="{94BFA132-DF91-43D1-AD7A-2F8EBD26975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Student_Fall!B4:K4</xm:f>
              <xm:sqref>P4</xm:sqref>
            </x14:sparkline>
            <x14:sparkline>
              <xm:f>Student_Fall!B5:K5</xm:f>
              <xm:sqref>P5</xm:sqref>
            </x14:sparkline>
            <x14:sparkline>
              <xm:f>Student_Fall!B6:K6</xm:f>
              <xm:sqref>P6</xm:sqref>
            </x14:sparkline>
            <x14:sparkline>
              <xm:f>Student_Fall!B7:K7</xm:f>
              <xm:sqref>P7</xm:sqref>
            </x14:sparkline>
            <x14:sparkline>
              <xm:f>Student_Fall!B8:K8</xm:f>
              <xm:sqref>P8</xm:sqref>
            </x14:sparkline>
            <x14:sparkline>
              <xm:f>Student_Fall!B9:K9</xm:f>
              <xm:sqref>P9</xm:sqref>
            </x14:sparkline>
            <x14:sparkline>
              <xm:f>Student_Fall!B10:K10</xm:f>
              <xm:sqref>P10</xm:sqref>
            </x14:sparkline>
            <x14:sparkline>
              <xm:f>Student_Fall!B11:K11</xm:f>
              <xm:sqref>P11</xm:sqref>
            </x14:sparkline>
            <x14:sparkline>
              <xm:f>Student_Fall!B12:K12</xm:f>
              <xm:sqref>P12</xm:sqref>
            </x14:sparkline>
            <x14:sparkline>
              <xm:f>Student_Fall!B13:K13</xm:f>
              <xm:sqref>P13</xm:sqref>
            </x14:sparkline>
            <x14:sparkline>
              <xm:f>Student_Fall!B14:K14</xm:f>
              <xm:sqref>P14</xm:sqref>
            </x14:sparkline>
            <x14:sparkline>
              <xm:f>Student_Fall!B15:K15</xm:f>
              <xm:sqref>P15</xm:sqref>
            </x14:sparkline>
            <x14:sparkline>
              <xm:f>Student_Fall!B16:K16</xm:f>
              <xm:sqref>P16</xm:sqref>
            </x14:sparkline>
            <x14:sparkline>
              <xm:f>Student_Fall!B17:K17</xm:f>
              <xm:sqref>P17</xm:sqref>
            </x14:sparkline>
            <x14:sparkline>
              <xm:f>Student_Fall!B18:K18</xm:f>
              <xm:sqref>P18</xm:sqref>
            </x14:sparkline>
          </x14:sparklines>
        </x14:sparklineGroup>
        <x14:sparklineGroup displayEmptyCellsAs="gap" high="1" xr2:uid="{EABD7A94-EC31-4781-9AB7-713A77259B5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Student_Fall!B31:K31</xm:f>
              <xm:sqref>P31</xm:sqref>
            </x14:sparkline>
            <x14:sparkline>
              <xm:f>Student_Fall!B32:K32</xm:f>
              <xm:sqref>P32</xm:sqref>
            </x14:sparkline>
            <x14:sparkline>
              <xm:f>Student_Fall!B33:K33</xm:f>
              <xm:sqref>P33</xm:sqref>
            </x14:sparkline>
            <x14:sparkline>
              <xm:f>Student_Fall!B34:K34</xm:f>
              <xm:sqref>P34</xm:sqref>
            </x14:sparkline>
            <x14:sparkline>
              <xm:f>Student_Fall!B35:K35</xm:f>
              <xm:sqref>P35</xm:sqref>
            </x14:sparkline>
            <x14:sparkline>
              <xm:f>Student_Fall!B36:K36</xm:f>
              <xm:sqref>P36</xm:sqref>
            </x14:sparkline>
            <x14:sparkline>
              <xm:f>Student_Fall!B37:K37</xm:f>
              <xm:sqref>P37</xm:sqref>
            </x14:sparkline>
            <x14:sparkline>
              <xm:f>Student_Fall!B38:K38</xm:f>
              <xm:sqref>P38</xm:sqref>
            </x14:sparkline>
            <x14:sparkline>
              <xm:f>Student_Fall!B39:K39</xm:f>
              <xm:sqref>P39</xm:sqref>
            </x14:sparkline>
            <x14:sparkline>
              <xm:f>Student_Fall!B40:K40</xm:f>
              <xm:sqref>P40</xm:sqref>
            </x14:sparkline>
            <x14:sparkline>
              <xm:f>Student_Fall!B41:K41</xm:f>
              <xm:sqref>P41</xm:sqref>
            </x14:sparkline>
            <x14:sparkline>
              <xm:f>Student_Fall!B42:K42</xm:f>
              <xm:sqref>P42</xm:sqref>
            </x14:sparkline>
            <x14:sparkline>
              <xm:f>Student_Fall!B43:K43</xm:f>
              <xm:sqref>P43</xm:sqref>
            </x14:sparkline>
            <x14:sparkline>
              <xm:f>Student_Fall!B44:K44</xm:f>
              <xm:sqref>P44</xm:sqref>
            </x14:sparkline>
            <x14:sparkline>
              <xm:f>Student_Fall!B45:K45</xm:f>
              <xm:sqref>P45</xm:sqref>
            </x14:sparkline>
          </x14:sparklines>
        </x14:sparklineGroup>
        <x14:sparklineGroup displayEmptyCellsAs="gap" high="1" xr2:uid="{C1E6F206-1421-46A5-AF58-B950FDE1423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Student_Fall!B61:K61</xm:f>
              <xm:sqref>P61</xm:sqref>
            </x14:sparkline>
            <x14:sparkline>
              <xm:f>Student_Fall!B62:K62</xm:f>
              <xm:sqref>P62</xm:sqref>
            </x14:sparkline>
            <x14:sparkline>
              <xm:f>Student_Fall!B63:K63</xm:f>
              <xm:sqref>P63</xm:sqref>
            </x14:sparkline>
          </x14:sparklines>
        </x14:sparklineGroup>
        <x14:sparklineGroup displayEmptyCellsAs="gap" high="1" xr2:uid="{7CED86DD-77D0-4795-9A5F-10B069B71A6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Student_Fall!B65:K65</xm:f>
              <xm:sqref>P65</xm:sqref>
            </x14:sparkline>
            <x14:sparkline>
              <xm:f>Student_Fall!B66:K66</xm:f>
              <xm:sqref>P66</xm:sqref>
            </x14:sparkline>
            <x14:sparkline>
              <xm:f>Student_Fall!B67:K67</xm:f>
              <xm:sqref>P67</xm:sqref>
            </x14:sparkline>
          </x14:sparklines>
        </x14:sparklineGroup>
        <x14:sparklineGroup displayEmptyCellsAs="gap" high="1" xr2:uid="{41087286-A278-4983-B5ED-A50CE8CA194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Student_Fall!B69:K69</xm:f>
              <xm:sqref>P69</xm:sqref>
            </x14:sparkline>
            <x14:sparkline>
              <xm:f>Student_Fall!B70:K70</xm:f>
              <xm:sqref>P70</xm:sqref>
            </x14:sparkline>
            <x14:sparkline>
              <xm:f>Student_Fall!B71:K71</xm:f>
              <xm:sqref>P71</xm:sqref>
            </x14:sparkline>
          </x14:sparklines>
        </x14:sparklineGroup>
        <x14:sparklineGroup displayEmptyCellsAs="gap" high="1" xr2:uid="{9ACB9B1B-674E-477A-8C7D-88BAF97D04C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Student_Fall!B526:K526</xm:f>
              <xm:sqref>P526</xm:sqref>
            </x14:sparkline>
            <x14:sparkline>
              <xm:f>Student_Fall!B527:K527</xm:f>
              <xm:sqref>P527</xm:sqref>
            </x14:sparkline>
            <x14:sparkline>
              <xm:f>Student_Fall!B528:K528</xm:f>
              <xm:sqref>P528</xm:sqref>
            </x14:sparkline>
            <x14:sparkline>
              <xm:f>Student_Fall!B529:K529</xm:f>
              <xm:sqref>P529</xm:sqref>
            </x14:sparkline>
            <x14:sparkline>
              <xm:f>Student_Fall!B530:K530</xm:f>
              <xm:sqref>P530</xm:sqref>
            </x14:sparkline>
            <x14:sparkline>
              <xm:f>Student_Fall!B531:K531</xm:f>
              <xm:sqref>P531</xm:sqref>
            </x14:sparkline>
            <x14:sparkline>
              <xm:f>Student_Fall!B532:K532</xm:f>
              <xm:sqref>P532</xm:sqref>
            </x14:sparkline>
            <x14:sparkline>
              <xm:f>Student_Fall!B533:K533</xm:f>
              <xm:sqref>P533</xm:sqref>
            </x14:sparkline>
            <x14:sparkline>
              <xm:f>Student_Fall!B534:K534</xm:f>
              <xm:sqref>P534</xm:sqref>
            </x14:sparkline>
            <x14:sparkline>
              <xm:f>Student_Fall!B535:K535</xm:f>
              <xm:sqref>P535</xm:sqref>
            </x14:sparkline>
          </x14:sparklines>
        </x14:sparklineGroup>
        <x14:sparklineGroup displayEmptyCellsAs="gap" high="1" xr2:uid="{1F12E5B0-57FA-4731-8AA5-267B4A4BBCC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Student_Fall!B537:K537</xm:f>
              <xm:sqref>P537</xm:sqref>
            </x14:sparkline>
            <x14:sparkline>
              <xm:f>Student_Fall!B538:K538</xm:f>
              <xm:sqref>P538</xm:sqref>
            </x14:sparkline>
            <x14:sparkline>
              <xm:f>Student_Fall!B539:K539</xm:f>
              <xm:sqref>P539</xm:sqref>
            </x14:sparkline>
            <x14:sparkline>
              <xm:f>Student_Fall!B540:K540</xm:f>
              <xm:sqref>P540</xm:sqref>
            </x14:sparkline>
            <x14:sparkline>
              <xm:f>Student_Fall!B541:K541</xm:f>
              <xm:sqref>P541</xm:sqref>
            </x14:sparkline>
            <x14:sparkline>
              <xm:f>Student_Fall!B542:K542</xm:f>
              <xm:sqref>P542</xm:sqref>
            </x14:sparkline>
            <x14:sparkline>
              <xm:f>Student_Fall!B543:K543</xm:f>
              <xm:sqref>P543</xm:sqref>
            </x14:sparkline>
            <x14:sparkline>
              <xm:f>Student_Fall!B544:K544</xm:f>
              <xm:sqref>P544</xm:sqref>
            </x14:sparkline>
            <x14:sparkline>
              <xm:f>Student_Fall!B545:K545</xm:f>
              <xm:sqref>P545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135"/>
  <sheetViews>
    <sheetView workbookViewId="0"/>
  </sheetViews>
  <sheetFormatPr defaultRowHeight="10" x14ac:dyDescent="0.2"/>
  <cols>
    <col min="3" max="3" width="9.77734375" bestFit="1" customWidth="1"/>
    <col min="4" max="10" width="12.109375" bestFit="1" customWidth="1"/>
    <col min="11" max="12" width="9.77734375" bestFit="1" customWidth="1"/>
    <col min="13" max="13" width="9.77734375" customWidth="1"/>
    <col min="14" max="24" width="9.77734375" bestFit="1" customWidth="1"/>
  </cols>
  <sheetData>
    <row r="2" spans="1:9" x14ac:dyDescent="0.2">
      <c r="A2" t="s">
        <v>100</v>
      </c>
      <c r="G2" t="s">
        <v>165</v>
      </c>
    </row>
    <row r="3" spans="1:9" x14ac:dyDescent="0.2">
      <c r="B3" t="s">
        <v>101</v>
      </c>
    </row>
    <row r="4" spans="1:9" x14ac:dyDescent="0.2">
      <c r="A4">
        <v>1895</v>
      </c>
      <c r="B4" s="6">
        <v>28</v>
      </c>
      <c r="C4" s="6"/>
      <c r="H4" t="s">
        <v>101</v>
      </c>
      <c r="I4" t="s">
        <v>102</v>
      </c>
    </row>
    <row r="5" spans="1:9" x14ac:dyDescent="0.2">
      <c r="A5">
        <v>1896</v>
      </c>
      <c r="B5" s="6">
        <v>51</v>
      </c>
      <c r="C5" s="6"/>
      <c r="G5">
        <v>1961</v>
      </c>
      <c r="H5" s="6">
        <v>5748</v>
      </c>
      <c r="I5" s="6">
        <v>58512</v>
      </c>
    </row>
    <row r="6" spans="1:9" x14ac:dyDescent="0.2">
      <c r="A6">
        <v>1897</v>
      </c>
      <c r="B6" s="6">
        <v>78</v>
      </c>
      <c r="C6" s="6"/>
      <c r="G6">
        <v>1962</v>
      </c>
      <c r="H6" s="6">
        <v>5914</v>
      </c>
      <c r="I6" s="6">
        <v>60025</v>
      </c>
    </row>
    <row r="7" spans="1:9" x14ac:dyDescent="0.2">
      <c r="A7">
        <v>1898</v>
      </c>
      <c r="B7" s="6">
        <v>32</v>
      </c>
      <c r="C7" s="6"/>
      <c r="G7">
        <v>1963</v>
      </c>
      <c r="H7" s="6">
        <v>6718</v>
      </c>
      <c r="I7" s="6">
        <v>68510</v>
      </c>
    </row>
    <row r="8" spans="1:9" x14ac:dyDescent="0.2">
      <c r="A8">
        <v>1899</v>
      </c>
      <c r="B8" s="6">
        <v>61</v>
      </c>
      <c r="C8" s="6"/>
      <c r="G8">
        <v>1964</v>
      </c>
      <c r="H8" s="6">
        <v>9245</v>
      </c>
      <c r="I8" s="6">
        <v>95449</v>
      </c>
    </row>
    <row r="9" spans="1:9" x14ac:dyDescent="0.2">
      <c r="A9">
        <v>1900</v>
      </c>
      <c r="B9" s="6">
        <v>62</v>
      </c>
      <c r="C9" s="6"/>
      <c r="G9">
        <v>1965</v>
      </c>
      <c r="H9" s="6">
        <v>10362</v>
      </c>
      <c r="I9" s="6">
        <v>103160</v>
      </c>
    </row>
    <row r="10" spans="1:9" x14ac:dyDescent="0.2">
      <c r="A10">
        <v>1901</v>
      </c>
      <c r="B10" s="6">
        <v>60</v>
      </c>
      <c r="C10" s="6"/>
      <c r="G10">
        <v>1966</v>
      </c>
      <c r="H10" s="6">
        <v>11101</v>
      </c>
      <c r="I10" s="6">
        <v>111348</v>
      </c>
    </row>
    <row r="11" spans="1:9" x14ac:dyDescent="0.2">
      <c r="A11">
        <v>1902</v>
      </c>
      <c r="B11" s="6">
        <v>75</v>
      </c>
      <c r="C11" s="6"/>
      <c r="G11">
        <v>1967</v>
      </c>
      <c r="H11" s="6">
        <v>11371</v>
      </c>
      <c r="I11" s="6">
        <v>118564</v>
      </c>
    </row>
    <row r="12" spans="1:9" x14ac:dyDescent="0.2">
      <c r="A12">
        <v>1903</v>
      </c>
      <c r="B12" s="6">
        <v>86</v>
      </c>
      <c r="C12" s="6"/>
      <c r="G12">
        <v>1968</v>
      </c>
      <c r="H12" s="6">
        <v>11568</v>
      </c>
      <c r="I12" s="6">
        <v>122916</v>
      </c>
    </row>
    <row r="13" spans="1:9" x14ac:dyDescent="0.2">
      <c r="A13">
        <v>1904</v>
      </c>
      <c r="B13" s="6">
        <v>76</v>
      </c>
      <c r="C13" s="6"/>
      <c r="G13">
        <v>1969</v>
      </c>
      <c r="H13" s="6">
        <v>12296</v>
      </c>
      <c r="I13" s="6">
        <v>126205</v>
      </c>
    </row>
    <row r="14" spans="1:9" x14ac:dyDescent="0.2">
      <c r="A14">
        <v>1905</v>
      </c>
      <c r="B14" s="6">
        <v>92</v>
      </c>
      <c r="C14" s="6"/>
      <c r="G14">
        <v>1970</v>
      </c>
      <c r="H14" s="6">
        <v>12395</v>
      </c>
      <c r="I14" s="6">
        <v>132164</v>
      </c>
    </row>
    <row r="15" spans="1:9" x14ac:dyDescent="0.2">
      <c r="A15">
        <v>1906</v>
      </c>
      <c r="B15" s="6">
        <v>110</v>
      </c>
      <c r="C15" s="6"/>
      <c r="G15">
        <v>1971</v>
      </c>
      <c r="H15" s="6">
        <v>13034</v>
      </c>
      <c r="I15" s="6">
        <v>131987</v>
      </c>
    </row>
    <row r="16" spans="1:9" x14ac:dyDescent="0.2">
      <c r="A16">
        <v>1907</v>
      </c>
      <c r="B16" s="6">
        <v>108</v>
      </c>
      <c r="C16" s="6"/>
      <c r="G16">
        <v>1972</v>
      </c>
      <c r="H16" s="6">
        <v>13153</v>
      </c>
      <c r="I16" s="6">
        <v>138397</v>
      </c>
    </row>
    <row r="17" spans="1:9" x14ac:dyDescent="0.2">
      <c r="A17">
        <v>1908</v>
      </c>
      <c r="B17" s="6">
        <v>126</v>
      </c>
      <c r="C17" s="6"/>
      <c r="G17">
        <v>1973</v>
      </c>
      <c r="H17" s="6">
        <v>14766</v>
      </c>
      <c r="I17" s="6">
        <v>135824</v>
      </c>
    </row>
    <row r="18" spans="1:9" x14ac:dyDescent="0.2">
      <c r="A18">
        <v>1909</v>
      </c>
      <c r="B18" s="6">
        <v>151</v>
      </c>
      <c r="C18" s="6"/>
      <c r="G18">
        <v>1974</v>
      </c>
      <c r="H18" s="6">
        <v>15005</v>
      </c>
      <c r="I18" s="6">
        <v>141089</v>
      </c>
    </row>
    <row r="19" spans="1:9" x14ac:dyDescent="0.2">
      <c r="A19">
        <v>1910</v>
      </c>
      <c r="B19" s="6">
        <v>161</v>
      </c>
      <c r="C19" s="6"/>
      <c r="G19">
        <v>1975</v>
      </c>
      <c r="H19" s="6">
        <v>15714</v>
      </c>
      <c r="I19" s="6">
        <v>131759</v>
      </c>
    </row>
    <row r="20" spans="1:9" x14ac:dyDescent="0.2">
      <c r="A20">
        <v>1911</v>
      </c>
      <c r="B20" s="6">
        <v>162</v>
      </c>
      <c r="C20" s="6"/>
      <c r="G20">
        <v>1976</v>
      </c>
      <c r="H20" s="6">
        <v>14842</v>
      </c>
      <c r="I20" s="6">
        <v>138798</v>
      </c>
    </row>
    <row r="21" spans="1:9" x14ac:dyDescent="0.2">
      <c r="A21">
        <v>1912</v>
      </c>
      <c r="B21" s="6">
        <v>142</v>
      </c>
      <c r="C21" s="6"/>
      <c r="G21">
        <v>1977</v>
      </c>
      <c r="H21" s="6">
        <v>15723</v>
      </c>
      <c r="I21" s="6">
        <v>145777</v>
      </c>
    </row>
    <row r="22" spans="1:9" x14ac:dyDescent="0.2">
      <c r="A22">
        <v>1913</v>
      </c>
      <c r="B22" s="6">
        <v>205</v>
      </c>
      <c r="C22" s="6"/>
      <c r="G22">
        <v>1978</v>
      </c>
      <c r="H22" s="6">
        <v>15937</v>
      </c>
      <c r="I22" s="6">
        <v>142097</v>
      </c>
    </row>
    <row r="23" spans="1:9" x14ac:dyDescent="0.2">
      <c r="A23">
        <v>1914</v>
      </c>
      <c r="B23" s="6">
        <v>274</v>
      </c>
      <c r="C23" s="6"/>
      <c r="G23">
        <v>1979</v>
      </c>
      <c r="H23" s="6">
        <v>16649</v>
      </c>
      <c r="I23" s="6">
        <v>145583</v>
      </c>
    </row>
    <row r="24" spans="1:9" x14ac:dyDescent="0.2">
      <c r="A24">
        <v>1915</v>
      </c>
      <c r="B24" s="6">
        <v>327</v>
      </c>
      <c r="C24" s="6"/>
      <c r="G24">
        <v>1980</v>
      </c>
      <c r="H24" s="6">
        <v>16617</v>
      </c>
      <c r="I24" s="6">
        <v>149039.00000000169</v>
      </c>
    </row>
    <row r="25" spans="1:9" x14ac:dyDescent="0.2">
      <c r="A25">
        <v>1916</v>
      </c>
      <c r="B25" s="6">
        <v>391</v>
      </c>
      <c r="C25" s="6"/>
      <c r="G25">
        <v>1981</v>
      </c>
      <c r="H25" s="6">
        <v>16952</v>
      </c>
      <c r="I25" s="6">
        <v>153738.00000000154</v>
      </c>
    </row>
    <row r="26" spans="1:9" x14ac:dyDescent="0.2">
      <c r="A26">
        <v>1917</v>
      </c>
      <c r="B26" s="6">
        <v>385</v>
      </c>
      <c r="C26" s="6"/>
      <c r="G26">
        <v>1982</v>
      </c>
      <c r="H26" s="6">
        <v>17187</v>
      </c>
      <c r="I26" s="6">
        <v>158090.00000000055</v>
      </c>
    </row>
    <row r="27" spans="1:9" x14ac:dyDescent="0.2">
      <c r="A27">
        <v>1918</v>
      </c>
      <c r="B27" s="6">
        <v>314</v>
      </c>
      <c r="C27" s="6"/>
      <c r="G27">
        <v>1983</v>
      </c>
      <c r="H27" s="6">
        <v>17241</v>
      </c>
      <c r="I27" s="6">
        <v>158818.99999999898</v>
      </c>
    </row>
    <row r="28" spans="1:9" x14ac:dyDescent="0.2">
      <c r="A28">
        <v>1919</v>
      </c>
      <c r="B28" s="6">
        <v>358</v>
      </c>
      <c r="C28" s="6"/>
      <c r="G28">
        <v>1984</v>
      </c>
      <c r="H28" s="6">
        <v>17021</v>
      </c>
      <c r="I28" s="6">
        <v>155006.99999999962</v>
      </c>
    </row>
    <row r="29" spans="1:9" x14ac:dyDescent="0.2">
      <c r="A29">
        <v>1920</v>
      </c>
      <c r="B29" s="6">
        <v>460</v>
      </c>
      <c r="C29" s="6"/>
      <c r="G29">
        <v>1985</v>
      </c>
      <c r="H29" s="6">
        <v>16902</v>
      </c>
      <c r="I29" s="6">
        <v>153062.00000000151</v>
      </c>
    </row>
    <row r="30" spans="1:9" x14ac:dyDescent="0.2">
      <c r="A30">
        <v>1921</v>
      </c>
      <c r="B30" s="6">
        <v>554</v>
      </c>
      <c r="C30" s="6"/>
      <c r="G30">
        <v>1986</v>
      </c>
      <c r="H30" s="6">
        <v>16843</v>
      </c>
      <c r="I30" s="6">
        <v>146480.00000000047</v>
      </c>
    </row>
    <row r="31" spans="1:9" x14ac:dyDescent="0.2">
      <c r="A31">
        <v>1922</v>
      </c>
      <c r="B31" s="6">
        <v>643</v>
      </c>
      <c r="C31" s="6"/>
      <c r="G31">
        <v>1987</v>
      </c>
      <c r="H31" s="6">
        <v>17052</v>
      </c>
      <c r="I31" s="6">
        <v>146826.00000000049</v>
      </c>
    </row>
    <row r="32" spans="1:9" x14ac:dyDescent="0.2">
      <c r="A32">
        <v>1923</v>
      </c>
      <c r="B32" s="6">
        <v>597</v>
      </c>
      <c r="C32" s="6"/>
      <c r="G32">
        <v>1988</v>
      </c>
      <c r="H32" s="6">
        <v>17267</v>
      </c>
      <c r="I32" s="6">
        <v>152438.99999999901</v>
      </c>
    </row>
    <row r="33" spans="1:9" x14ac:dyDescent="0.2">
      <c r="A33">
        <v>1924</v>
      </c>
      <c r="B33" s="6">
        <v>628</v>
      </c>
      <c r="C33" s="6"/>
      <c r="G33">
        <v>1989</v>
      </c>
      <c r="H33" s="6">
        <v>17419</v>
      </c>
      <c r="I33" s="6">
        <v>157523.99999999825</v>
      </c>
    </row>
    <row r="34" spans="1:9" x14ac:dyDescent="0.2">
      <c r="A34">
        <v>1925</v>
      </c>
      <c r="B34" s="6">
        <v>535</v>
      </c>
      <c r="C34" s="6"/>
      <c r="G34">
        <v>1990</v>
      </c>
      <c r="H34" s="6">
        <v>16668</v>
      </c>
      <c r="I34" s="6">
        <v>155206.9999999991</v>
      </c>
    </row>
    <row r="35" spans="1:9" x14ac:dyDescent="0.2">
      <c r="A35">
        <v>1926</v>
      </c>
      <c r="B35" s="6">
        <v>569</v>
      </c>
      <c r="C35" s="6"/>
      <c r="G35">
        <v>1991</v>
      </c>
      <c r="H35" s="6">
        <v>15779</v>
      </c>
      <c r="I35" s="6">
        <v>149680.99999999953</v>
      </c>
    </row>
    <row r="36" spans="1:9" x14ac:dyDescent="0.2">
      <c r="A36">
        <v>1927</v>
      </c>
      <c r="B36" s="6">
        <v>962</v>
      </c>
      <c r="C36" s="6"/>
      <c r="G36">
        <v>1992</v>
      </c>
      <c r="H36" s="6">
        <v>15120</v>
      </c>
      <c r="I36" s="6">
        <v>143785.00000000041</v>
      </c>
    </row>
    <row r="37" spans="1:9" x14ac:dyDescent="0.2">
      <c r="A37">
        <v>1928</v>
      </c>
      <c r="B37" s="6">
        <v>941</v>
      </c>
      <c r="C37" s="6"/>
      <c r="G37">
        <v>1993</v>
      </c>
      <c r="H37" s="6">
        <v>14892</v>
      </c>
      <c r="I37" s="6">
        <v>140909.00000000079</v>
      </c>
    </row>
    <row r="38" spans="1:9" x14ac:dyDescent="0.2">
      <c r="A38">
        <v>1929</v>
      </c>
      <c r="B38" s="6">
        <v>975</v>
      </c>
      <c r="C38" s="6"/>
      <c r="G38">
        <v>1994</v>
      </c>
      <c r="H38" s="6">
        <v>14558</v>
      </c>
      <c r="I38" s="6">
        <v>138591.00000000041</v>
      </c>
    </row>
    <row r="39" spans="1:9" x14ac:dyDescent="0.2">
      <c r="A39">
        <v>1930</v>
      </c>
      <c r="B39" s="6">
        <v>1140</v>
      </c>
      <c r="C39" s="6"/>
      <c r="G39">
        <v>1995</v>
      </c>
      <c r="H39" s="6">
        <v>14568</v>
      </c>
      <c r="I39" s="6">
        <v>135586.00000000044</v>
      </c>
    </row>
    <row r="40" spans="1:9" x14ac:dyDescent="0.2">
      <c r="A40">
        <v>1931</v>
      </c>
      <c r="B40" s="6">
        <v>1292</v>
      </c>
      <c r="C40" s="6"/>
      <c r="G40">
        <v>1996</v>
      </c>
      <c r="H40" s="6">
        <v>14264</v>
      </c>
      <c r="I40" s="6">
        <v>129488.00000000163</v>
      </c>
    </row>
    <row r="41" spans="1:9" x14ac:dyDescent="0.2">
      <c r="A41">
        <v>1932</v>
      </c>
      <c r="B41" s="6">
        <v>1290</v>
      </c>
      <c r="C41" s="6"/>
      <c r="G41">
        <v>1997</v>
      </c>
      <c r="H41" s="6">
        <v>14669</v>
      </c>
      <c r="I41" s="6">
        <v>132609.99999999913</v>
      </c>
    </row>
    <row r="42" spans="1:9" x14ac:dyDescent="0.2">
      <c r="A42">
        <v>1933</v>
      </c>
      <c r="B42" s="6">
        <v>1052</v>
      </c>
      <c r="C42" s="6"/>
      <c r="G42">
        <v>1998</v>
      </c>
      <c r="H42" s="6">
        <v>14773</v>
      </c>
      <c r="I42" s="6">
        <v>134025.00000000041</v>
      </c>
    </row>
    <row r="43" spans="1:9" x14ac:dyDescent="0.2">
      <c r="A43">
        <v>1934</v>
      </c>
      <c r="B43" s="6">
        <v>1148</v>
      </c>
      <c r="C43" s="6"/>
      <c r="G43">
        <v>1999</v>
      </c>
      <c r="H43" s="6">
        <v>14613</v>
      </c>
      <c r="I43" s="6">
        <v>134936.99999999977</v>
      </c>
    </row>
    <row r="44" spans="1:9" x14ac:dyDescent="0.2">
      <c r="A44">
        <v>1935</v>
      </c>
      <c r="B44" s="6">
        <v>1276</v>
      </c>
      <c r="C44" s="6"/>
      <c r="G44">
        <v>2000</v>
      </c>
      <c r="H44" s="6">
        <v>14810</v>
      </c>
      <c r="I44" s="6">
        <v>139759.00000000131</v>
      </c>
    </row>
    <row r="45" spans="1:9" x14ac:dyDescent="0.2">
      <c r="A45">
        <v>1936</v>
      </c>
      <c r="B45" s="6">
        <v>1345</v>
      </c>
      <c r="C45" s="6"/>
      <c r="G45">
        <v>2001</v>
      </c>
      <c r="H45" s="6">
        <v>14854</v>
      </c>
      <c r="I45" s="6">
        <v>142867.00000000032</v>
      </c>
    </row>
    <row r="46" spans="1:9" x14ac:dyDescent="0.2">
      <c r="A46">
        <v>1937</v>
      </c>
      <c r="B46" s="6">
        <v>1295</v>
      </c>
      <c r="C46" s="6"/>
      <c r="G46">
        <v>2002</v>
      </c>
      <c r="H46" s="6">
        <v>15534</v>
      </c>
      <c r="I46" s="6">
        <v>149701.99999999735</v>
      </c>
    </row>
    <row r="47" spans="1:9" x14ac:dyDescent="0.2">
      <c r="A47">
        <v>1938</v>
      </c>
      <c r="B47" s="6">
        <v>1411</v>
      </c>
      <c r="C47" s="6"/>
      <c r="G47">
        <v>2003</v>
      </c>
      <c r="H47" s="6">
        <v>14896</v>
      </c>
      <c r="I47" s="6">
        <v>147562.9999999998</v>
      </c>
    </row>
    <row r="48" spans="1:9" x14ac:dyDescent="0.2">
      <c r="A48">
        <v>1939</v>
      </c>
      <c r="B48" s="6">
        <v>1512</v>
      </c>
      <c r="C48" s="6"/>
      <c r="G48">
        <v>2004</v>
      </c>
      <c r="H48" s="6">
        <v>14297</v>
      </c>
      <c r="I48" s="6">
        <v>142720.00000000052</v>
      </c>
    </row>
    <row r="49" spans="1:9" x14ac:dyDescent="0.2">
      <c r="A49">
        <v>1940</v>
      </c>
      <c r="B49" s="6">
        <v>1461</v>
      </c>
      <c r="C49" s="6"/>
      <c r="G49">
        <v>2005</v>
      </c>
      <c r="H49" s="6">
        <v>14076</v>
      </c>
      <c r="I49" s="6">
        <v>141940.00000000041</v>
      </c>
    </row>
    <row r="50" spans="1:9" x14ac:dyDescent="0.2">
      <c r="A50">
        <v>1941</v>
      </c>
      <c r="B50" s="6">
        <v>1345</v>
      </c>
      <c r="C50" s="6"/>
      <c r="G50">
        <v>2006</v>
      </c>
      <c r="H50" s="6">
        <v>14298</v>
      </c>
      <c r="I50" s="6">
        <v>144380.00000000111</v>
      </c>
    </row>
    <row r="51" spans="1:9" x14ac:dyDescent="0.2">
      <c r="A51">
        <v>1942</v>
      </c>
      <c r="B51" s="6">
        <v>1194</v>
      </c>
      <c r="C51" s="6"/>
      <c r="G51">
        <v>2007</v>
      </c>
      <c r="H51" s="6">
        <v>14442</v>
      </c>
      <c r="I51" s="6">
        <v>147573.00000000125</v>
      </c>
    </row>
    <row r="52" spans="1:9" x14ac:dyDescent="0.2">
      <c r="A52">
        <v>1943</v>
      </c>
      <c r="B52" s="6">
        <v>710</v>
      </c>
      <c r="C52" s="6"/>
      <c r="G52">
        <v>2008</v>
      </c>
      <c r="H52" s="6">
        <v>14612</v>
      </c>
      <c r="I52" s="6">
        <v>153063.99999999977</v>
      </c>
    </row>
    <row r="53" spans="1:9" x14ac:dyDescent="0.2">
      <c r="A53">
        <v>1944</v>
      </c>
      <c r="B53" s="6">
        <v>745</v>
      </c>
      <c r="C53" s="6"/>
      <c r="G53">
        <v>2009</v>
      </c>
      <c r="H53" s="6">
        <v>14823</v>
      </c>
      <c r="I53" s="6">
        <v>156535.00000000099</v>
      </c>
    </row>
    <row r="54" spans="1:9" x14ac:dyDescent="0.2">
      <c r="A54">
        <v>1945</v>
      </c>
      <c r="B54" s="6">
        <v>1119</v>
      </c>
      <c r="C54" s="6"/>
      <c r="G54">
        <v>2010</v>
      </c>
      <c r="H54" s="6">
        <v>14806</v>
      </c>
      <c r="I54" s="6">
        <v>156807.00000000006</v>
      </c>
    </row>
    <row r="55" spans="1:9" x14ac:dyDescent="0.2">
      <c r="A55">
        <v>1946</v>
      </c>
      <c r="B55" s="6">
        <v>2810</v>
      </c>
      <c r="C55" s="6"/>
      <c r="G55">
        <v>2011</v>
      </c>
      <c r="H55" s="6">
        <v>15100</v>
      </c>
      <c r="I55" s="6">
        <v>161809.99999999942</v>
      </c>
    </row>
    <row r="56" spans="1:9" x14ac:dyDescent="0.2">
      <c r="A56">
        <v>1947</v>
      </c>
      <c r="B56" s="6">
        <v>3032</v>
      </c>
      <c r="C56" s="6"/>
      <c r="G56">
        <v>2012</v>
      </c>
      <c r="H56" s="6">
        <v>14898</v>
      </c>
      <c r="I56" s="6">
        <v>161843.00000000044</v>
      </c>
    </row>
    <row r="57" spans="1:9" x14ac:dyDescent="0.2">
      <c r="A57">
        <v>1948</v>
      </c>
      <c r="B57" s="6">
        <v>3124</v>
      </c>
      <c r="C57" s="6"/>
      <c r="G57">
        <v>2013</v>
      </c>
      <c r="H57" s="6">
        <v>14550</v>
      </c>
      <c r="I57" s="6">
        <v>161922.00000000017</v>
      </c>
    </row>
    <row r="58" spans="1:9" x14ac:dyDescent="0.2">
      <c r="A58">
        <v>1949</v>
      </c>
      <c r="B58" s="6">
        <v>3390</v>
      </c>
      <c r="C58" s="6"/>
      <c r="G58">
        <v>2014</v>
      </c>
      <c r="H58" s="6">
        <v>15003</v>
      </c>
      <c r="I58" s="6">
        <v>165131.50000000035</v>
      </c>
    </row>
    <row r="59" spans="1:9" x14ac:dyDescent="0.2">
      <c r="A59">
        <v>1950</v>
      </c>
      <c r="B59" s="6">
        <v>2930</v>
      </c>
      <c r="C59" s="6"/>
      <c r="G59">
        <v>2015</v>
      </c>
      <c r="H59" s="6">
        <v>14495</v>
      </c>
      <c r="I59" s="6">
        <v>160908.49999999997</v>
      </c>
    </row>
    <row r="60" spans="1:9" x14ac:dyDescent="0.2">
      <c r="A60">
        <v>1951</v>
      </c>
      <c r="B60" s="6">
        <v>2919</v>
      </c>
      <c r="C60" s="6"/>
      <c r="G60">
        <v>2016</v>
      </c>
      <c r="H60" s="6">
        <v>14474</v>
      </c>
      <c r="I60" s="6">
        <v>160647</v>
      </c>
    </row>
    <row r="61" spans="1:9" x14ac:dyDescent="0.2">
      <c r="A61">
        <v>1952</v>
      </c>
      <c r="B61" s="6">
        <v>3040</v>
      </c>
      <c r="C61" s="6"/>
      <c r="G61">
        <v>2017</v>
      </c>
      <c r="H61" s="6">
        <v>15081</v>
      </c>
      <c r="I61" s="6">
        <v>161516</v>
      </c>
    </row>
    <row r="62" spans="1:9" x14ac:dyDescent="0.2">
      <c r="A62">
        <v>1953</v>
      </c>
      <c r="B62" s="6">
        <v>3319</v>
      </c>
      <c r="C62" s="6"/>
      <c r="G62">
        <v>2018</v>
      </c>
      <c r="H62" s="6">
        <v>15784</v>
      </c>
      <c r="I62" s="6">
        <v>164212.4999999991</v>
      </c>
    </row>
    <row r="63" spans="1:9" x14ac:dyDescent="0.2">
      <c r="A63">
        <v>1954</v>
      </c>
      <c r="B63" s="6">
        <v>3848</v>
      </c>
      <c r="C63" s="6"/>
      <c r="G63">
        <v>2019</v>
      </c>
      <c r="H63" s="6">
        <v>16058</v>
      </c>
      <c r="I63" s="6">
        <v>165903.49999999933</v>
      </c>
    </row>
    <row r="64" spans="1:9" x14ac:dyDescent="0.2">
      <c r="A64">
        <v>1955</v>
      </c>
      <c r="B64" s="6">
        <v>4392</v>
      </c>
      <c r="C64" s="6"/>
      <c r="G64">
        <v>2020</v>
      </c>
      <c r="H64" s="6">
        <v>15550</v>
      </c>
      <c r="I64" s="6">
        <v>160198</v>
      </c>
    </row>
    <row r="65" spans="1:9" x14ac:dyDescent="0.2">
      <c r="A65">
        <v>1956</v>
      </c>
      <c r="B65" s="6">
        <v>5470</v>
      </c>
      <c r="C65" s="6"/>
      <c r="G65">
        <v>2021</v>
      </c>
      <c r="H65" s="6">
        <v>16097</v>
      </c>
      <c r="I65" s="6">
        <v>162955</v>
      </c>
    </row>
    <row r="66" spans="1:9" x14ac:dyDescent="0.2">
      <c r="A66">
        <v>1957</v>
      </c>
      <c r="B66" s="6">
        <v>5704</v>
      </c>
      <c r="C66" s="6"/>
      <c r="G66">
        <v>2022</v>
      </c>
      <c r="H66" s="6">
        <v>16921</v>
      </c>
      <c r="I66" s="6">
        <v>168526</v>
      </c>
    </row>
    <row r="67" spans="1:9" x14ac:dyDescent="0.2">
      <c r="A67">
        <v>1958</v>
      </c>
      <c r="B67" s="6">
        <v>5747</v>
      </c>
      <c r="C67" s="6"/>
      <c r="G67">
        <v>2023</v>
      </c>
      <c r="H67" s="6">
        <v>17548</v>
      </c>
      <c r="I67" s="6">
        <v>168615</v>
      </c>
    </row>
    <row r="68" spans="1:9" x14ac:dyDescent="0.2">
      <c r="A68">
        <v>1959</v>
      </c>
      <c r="B68" s="6">
        <v>5875</v>
      </c>
      <c r="C68" s="6"/>
      <c r="G68">
        <v>2024</v>
      </c>
      <c r="H68" s="6">
        <v>17700</v>
      </c>
      <c r="I68" s="6">
        <v>166735</v>
      </c>
    </row>
    <row r="69" spans="1:9" x14ac:dyDescent="0.2">
      <c r="A69">
        <v>1960</v>
      </c>
      <c r="B69" s="6">
        <v>5657</v>
      </c>
      <c r="C69" s="6"/>
      <c r="G69">
        <v>2025</v>
      </c>
      <c r="H69" s="6">
        <v>18458</v>
      </c>
      <c r="I69" s="6">
        <v>170520.5</v>
      </c>
    </row>
    <row r="70" spans="1:9" x14ac:dyDescent="0.2">
      <c r="A70">
        <v>1961</v>
      </c>
      <c r="B70" s="6">
        <v>5748</v>
      </c>
      <c r="C70" s="6"/>
      <c r="G70">
        <v>2026</v>
      </c>
      <c r="H70" s="6">
        <v>18003</v>
      </c>
      <c r="I70" s="6">
        <v>167899</v>
      </c>
    </row>
    <row r="71" spans="1:9" x14ac:dyDescent="0.2">
      <c r="A71">
        <v>1962</v>
      </c>
      <c r="B71" s="6">
        <v>5914</v>
      </c>
      <c r="C71" s="6"/>
    </row>
    <row r="72" spans="1:9" x14ac:dyDescent="0.2">
      <c r="A72">
        <v>1963</v>
      </c>
      <c r="B72" s="6">
        <v>6718</v>
      </c>
      <c r="C72" s="6"/>
    </row>
    <row r="73" spans="1:9" x14ac:dyDescent="0.2">
      <c r="A73">
        <v>1964</v>
      </c>
      <c r="B73" s="6">
        <v>9245</v>
      </c>
      <c r="C73" s="6"/>
    </row>
    <row r="74" spans="1:9" x14ac:dyDescent="0.2">
      <c r="A74">
        <v>1965</v>
      </c>
      <c r="B74" s="6">
        <v>10362</v>
      </c>
      <c r="C74" s="6"/>
    </row>
    <row r="75" spans="1:9" x14ac:dyDescent="0.2">
      <c r="A75">
        <v>1966</v>
      </c>
      <c r="B75" s="6">
        <v>11101</v>
      </c>
      <c r="C75" s="6"/>
    </row>
    <row r="76" spans="1:9" x14ac:dyDescent="0.2">
      <c r="A76">
        <v>1967</v>
      </c>
      <c r="B76" s="6">
        <v>11371</v>
      </c>
      <c r="C76" s="6"/>
    </row>
    <row r="77" spans="1:9" x14ac:dyDescent="0.2">
      <c r="A77">
        <v>1968</v>
      </c>
      <c r="B77" s="6">
        <v>11568</v>
      </c>
      <c r="C77" s="6"/>
    </row>
    <row r="78" spans="1:9" x14ac:dyDescent="0.2">
      <c r="A78">
        <v>1969</v>
      </c>
      <c r="B78" s="6">
        <v>12296</v>
      </c>
      <c r="C78" s="6"/>
    </row>
    <row r="79" spans="1:9" x14ac:dyDescent="0.2">
      <c r="A79">
        <v>1970</v>
      </c>
      <c r="B79" s="6">
        <v>12395</v>
      </c>
      <c r="C79" s="6"/>
    </row>
    <row r="80" spans="1:9" x14ac:dyDescent="0.2">
      <c r="A80">
        <v>1971</v>
      </c>
      <c r="B80" s="6">
        <v>13034</v>
      </c>
      <c r="C80" s="6"/>
    </row>
    <row r="81" spans="1:3" x14ac:dyDescent="0.2">
      <c r="A81">
        <v>1972</v>
      </c>
      <c r="B81" s="6">
        <v>13153</v>
      </c>
      <c r="C81" s="6"/>
    </row>
    <row r="82" spans="1:3" x14ac:dyDescent="0.2">
      <c r="A82">
        <v>1973</v>
      </c>
      <c r="B82" s="6">
        <v>14766</v>
      </c>
      <c r="C82" s="6"/>
    </row>
    <row r="83" spans="1:3" x14ac:dyDescent="0.2">
      <c r="A83">
        <v>1974</v>
      </c>
      <c r="B83" s="6">
        <v>15005</v>
      </c>
      <c r="C83" s="6"/>
    </row>
    <row r="84" spans="1:3" x14ac:dyDescent="0.2">
      <c r="A84">
        <v>1975</v>
      </c>
      <c r="B84" s="6">
        <v>15714</v>
      </c>
      <c r="C84" s="6"/>
    </row>
    <row r="85" spans="1:3" x14ac:dyDescent="0.2">
      <c r="A85">
        <v>1976</v>
      </c>
      <c r="B85" s="6">
        <v>14842</v>
      </c>
      <c r="C85" s="6"/>
    </row>
    <row r="86" spans="1:3" x14ac:dyDescent="0.2">
      <c r="A86">
        <v>1977</v>
      </c>
      <c r="B86" s="6">
        <v>15723</v>
      </c>
      <c r="C86" s="6"/>
    </row>
    <row r="87" spans="1:3" x14ac:dyDescent="0.2">
      <c r="A87">
        <v>1978</v>
      </c>
      <c r="B87" s="6">
        <v>15937</v>
      </c>
      <c r="C87" s="6"/>
    </row>
    <row r="88" spans="1:3" x14ac:dyDescent="0.2">
      <c r="A88">
        <v>1979</v>
      </c>
      <c r="B88" s="6">
        <v>16649</v>
      </c>
      <c r="C88" s="6"/>
    </row>
    <row r="89" spans="1:3" x14ac:dyDescent="0.2">
      <c r="A89">
        <v>1980</v>
      </c>
      <c r="B89" s="6">
        <v>16617</v>
      </c>
      <c r="C89" s="6"/>
    </row>
    <row r="90" spans="1:3" x14ac:dyDescent="0.2">
      <c r="A90">
        <v>1981</v>
      </c>
      <c r="B90" s="6">
        <v>16952</v>
      </c>
      <c r="C90" s="6"/>
    </row>
    <row r="91" spans="1:3" x14ac:dyDescent="0.2">
      <c r="A91">
        <v>1982</v>
      </c>
      <c r="B91" s="6">
        <v>17187</v>
      </c>
      <c r="C91" s="6"/>
    </row>
    <row r="92" spans="1:3" x14ac:dyDescent="0.2">
      <c r="A92">
        <v>1983</v>
      </c>
      <c r="B92" s="6">
        <v>17241</v>
      </c>
      <c r="C92" s="6"/>
    </row>
    <row r="93" spans="1:3" x14ac:dyDescent="0.2">
      <c r="A93">
        <v>1984</v>
      </c>
      <c r="B93" s="6">
        <v>17021</v>
      </c>
      <c r="C93" s="6"/>
    </row>
    <row r="94" spans="1:3" x14ac:dyDescent="0.2">
      <c r="A94">
        <v>1985</v>
      </c>
      <c r="B94" s="6">
        <v>16902</v>
      </c>
      <c r="C94" s="6"/>
    </row>
    <row r="95" spans="1:3" x14ac:dyDescent="0.2">
      <c r="A95">
        <v>1986</v>
      </c>
      <c r="B95" s="6">
        <v>16843</v>
      </c>
      <c r="C95" s="6"/>
    </row>
    <row r="96" spans="1:3" x14ac:dyDescent="0.2">
      <c r="A96">
        <v>1987</v>
      </c>
      <c r="B96" s="6">
        <v>17052</v>
      </c>
      <c r="C96" s="6"/>
    </row>
    <row r="97" spans="1:3" x14ac:dyDescent="0.2">
      <c r="A97">
        <v>1988</v>
      </c>
      <c r="B97" s="6">
        <v>17267</v>
      </c>
      <c r="C97" s="6"/>
    </row>
    <row r="98" spans="1:3" x14ac:dyDescent="0.2">
      <c r="A98">
        <v>1989</v>
      </c>
      <c r="B98" s="6">
        <v>17419</v>
      </c>
      <c r="C98" s="6"/>
    </row>
    <row r="99" spans="1:3" x14ac:dyDescent="0.2">
      <c r="A99">
        <v>1990</v>
      </c>
      <c r="B99" s="6">
        <v>16668</v>
      </c>
      <c r="C99" s="6"/>
    </row>
    <row r="100" spans="1:3" x14ac:dyDescent="0.2">
      <c r="A100">
        <v>1991</v>
      </c>
      <c r="B100" s="6">
        <v>15779</v>
      </c>
      <c r="C100" s="6"/>
    </row>
    <row r="101" spans="1:3" x14ac:dyDescent="0.2">
      <c r="A101">
        <v>1992</v>
      </c>
      <c r="B101" s="6">
        <v>15120</v>
      </c>
      <c r="C101" s="6"/>
    </row>
    <row r="102" spans="1:3" x14ac:dyDescent="0.2">
      <c r="A102">
        <v>1993</v>
      </c>
      <c r="B102" s="6">
        <v>14892</v>
      </c>
      <c r="C102" s="6"/>
    </row>
    <row r="103" spans="1:3" x14ac:dyDescent="0.2">
      <c r="A103">
        <v>1994</v>
      </c>
      <c r="B103" s="6">
        <v>14558</v>
      </c>
      <c r="C103" s="6"/>
    </row>
    <row r="104" spans="1:3" x14ac:dyDescent="0.2">
      <c r="A104">
        <v>1995</v>
      </c>
      <c r="B104" s="6">
        <v>14568</v>
      </c>
      <c r="C104" s="6"/>
    </row>
    <row r="105" spans="1:3" x14ac:dyDescent="0.2">
      <c r="A105">
        <v>1996</v>
      </c>
      <c r="B105" s="6">
        <v>14264</v>
      </c>
      <c r="C105" s="6"/>
    </row>
    <row r="106" spans="1:3" x14ac:dyDescent="0.2">
      <c r="A106">
        <v>1997</v>
      </c>
      <c r="B106" s="6">
        <v>14669</v>
      </c>
      <c r="C106" s="6"/>
    </row>
    <row r="107" spans="1:3" x14ac:dyDescent="0.2">
      <c r="A107">
        <v>1998</v>
      </c>
      <c r="B107" s="6">
        <v>14773</v>
      </c>
      <c r="C107" s="6"/>
    </row>
    <row r="108" spans="1:3" x14ac:dyDescent="0.2">
      <c r="A108">
        <v>1999</v>
      </c>
      <c r="B108" s="6">
        <v>14613</v>
      </c>
      <c r="C108" s="6"/>
    </row>
    <row r="109" spans="1:3" x14ac:dyDescent="0.2">
      <c r="A109">
        <v>2000</v>
      </c>
      <c r="B109" s="6">
        <v>14810</v>
      </c>
      <c r="C109" s="6"/>
    </row>
    <row r="110" spans="1:3" x14ac:dyDescent="0.2">
      <c r="A110">
        <v>2001</v>
      </c>
      <c r="B110" s="6">
        <v>14854</v>
      </c>
      <c r="C110" s="6"/>
    </row>
    <row r="111" spans="1:3" x14ac:dyDescent="0.2">
      <c r="A111">
        <v>2002</v>
      </c>
      <c r="B111" s="6">
        <v>15534</v>
      </c>
      <c r="C111" s="6"/>
    </row>
    <row r="112" spans="1:3" x14ac:dyDescent="0.2">
      <c r="A112">
        <v>2003</v>
      </c>
      <c r="B112" s="6">
        <v>14896</v>
      </c>
      <c r="C112" s="6"/>
    </row>
    <row r="113" spans="1:3" x14ac:dyDescent="0.2">
      <c r="A113">
        <v>2004</v>
      </c>
      <c r="B113" s="6">
        <v>14297</v>
      </c>
      <c r="C113" s="6"/>
    </row>
    <row r="114" spans="1:3" x14ac:dyDescent="0.2">
      <c r="A114">
        <v>2005</v>
      </c>
      <c r="B114" s="6">
        <v>14076</v>
      </c>
      <c r="C114" s="6"/>
    </row>
    <row r="115" spans="1:3" x14ac:dyDescent="0.2">
      <c r="A115">
        <v>2006</v>
      </c>
      <c r="B115" s="6">
        <v>14298</v>
      </c>
      <c r="C115" s="6"/>
    </row>
    <row r="116" spans="1:3" x14ac:dyDescent="0.2">
      <c r="A116">
        <v>2007</v>
      </c>
      <c r="B116" s="6">
        <v>14442</v>
      </c>
      <c r="C116" s="6"/>
    </row>
    <row r="117" spans="1:3" x14ac:dyDescent="0.2">
      <c r="A117">
        <v>2008</v>
      </c>
      <c r="B117" s="6">
        <v>14612</v>
      </c>
      <c r="C117" s="6"/>
    </row>
    <row r="118" spans="1:3" x14ac:dyDescent="0.2">
      <c r="A118">
        <v>2009</v>
      </c>
      <c r="B118" s="6">
        <v>14823</v>
      </c>
      <c r="C118" s="6"/>
    </row>
    <row r="119" spans="1:3" x14ac:dyDescent="0.2">
      <c r="A119">
        <v>2010</v>
      </c>
      <c r="B119" s="6">
        <v>14806</v>
      </c>
      <c r="C119" s="6"/>
    </row>
    <row r="120" spans="1:3" x14ac:dyDescent="0.2">
      <c r="A120">
        <v>2011</v>
      </c>
      <c r="B120" s="6">
        <v>15100</v>
      </c>
      <c r="C120" s="6"/>
    </row>
    <row r="121" spans="1:3" x14ac:dyDescent="0.2">
      <c r="A121">
        <v>2012</v>
      </c>
      <c r="B121" s="6">
        <v>14898</v>
      </c>
      <c r="C121" s="6"/>
    </row>
    <row r="122" spans="1:3" x14ac:dyDescent="0.2">
      <c r="A122">
        <v>2013</v>
      </c>
      <c r="B122" s="6">
        <v>14550</v>
      </c>
      <c r="C122" s="6"/>
    </row>
    <row r="123" spans="1:3" x14ac:dyDescent="0.2">
      <c r="A123">
        <v>2014</v>
      </c>
      <c r="B123" s="6">
        <v>15003</v>
      </c>
      <c r="C123" s="6"/>
    </row>
    <row r="124" spans="1:3" x14ac:dyDescent="0.2">
      <c r="A124">
        <v>2015</v>
      </c>
      <c r="B124" s="6">
        <v>14495</v>
      </c>
      <c r="C124" s="6"/>
    </row>
    <row r="125" spans="1:3" x14ac:dyDescent="0.2">
      <c r="A125">
        <v>2016</v>
      </c>
      <c r="B125" s="6">
        <v>14474</v>
      </c>
      <c r="C125" s="6"/>
    </row>
    <row r="126" spans="1:3" x14ac:dyDescent="0.2">
      <c r="A126">
        <v>2017</v>
      </c>
      <c r="B126" s="6">
        <v>15081</v>
      </c>
      <c r="C126" s="6"/>
    </row>
    <row r="127" spans="1:3" x14ac:dyDescent="0.2">
      <c r="A127">
        <v>2018</v>
      </c>
      <c r="B127" s="6">
        <v>15784</v>
      </c>
      <c r="C127" s="6"/>
    </row>
    <row r="128" spans="1:3" x14ac:dyDescent="0.2">
      <c r="A128">
        <v>2019</v>
      </c>
      <c r="B128" s="6">
        <v>16058</v>
      </c>
      <c r="C128" s="6"/>
    </row>
    <row r="129" spans="1:3" x14ac:dyDescent="0.2">
      <c r="A129">
        <v>2020</v>
      </c>
      <c r="B129" s="6">
        <v>15550</v>
      </c>
      <c r="C129" s="6"/>
    </row>
    <row r="130" spans="1:3" x14ac:dyDescent="0.2">
      <c r="A130">
        <v>2021</v>
      </c>
      <c r="B130" s="6">
        <v>16097</v>
      </c>
      <c r="C130" s="6"/>
    </row>
    <row r="131" spans="1:3" x14ac:dyDescent="0.2">
      <c r="A131">
        <v>2022</v>
      </c>
      <c r="B131" s="6">
        <v>16921</v>
      </c>
      <c r="C131" s="6"/>
    </row>
    <row r="132" spans="1:3" x14ac:dyDescent="0.2">
      <c r="A132">
        <v>2023</v>
      </c>
      <c r="B132" s="6">
        <v>17548</v>
      </c>
      <c r="C132" s="6"/>
    </row>
    <row r="133" spans="1:3" x14ac:dyDescent="0.2">
      <c r="A133">
        <v>2024</v>
      </c>
      <c r="B133" s="6">
        <v>17700</v>
      </c>
    </row>
    <row r="134" spans="1:3" x14ac:dyDescent="0.2">
      <c r="A134">
        <v>2025</v>
      </c>
      <c r="B134" s="6">
        <v>18458</v>
      </c>
    </row>
    <row r="135" spans="1:3" x14ac:dyDescent="0.2">
      <c r="A135">
        <v>2026</v>
      </c>
      <c r="B135" s="6">
        <v>18003</v>
      </c>
    </row>
  </sheetData>
  <pageMargins left="0.7" right="0.7" top="0.75" bottom="0.75" header="0.3" footer="0.3"/>
  <pageSetup orientation="portrait" r:id="rId1"/>
  <headerFooter>
    <oddHeader>&amp;C&amp;"Aptos"&amp;10&amp;K000000 WSU PUBLIC&amp;1#_x000D_</oddHeader>
  </headerFooter>
</worksheet>
</file>

<file path=docMetadata/LabelInfo.xml><?xml version="1.0" encoding="utf-8"?>
<clbl:labelList xmlns:clbl="http://schemas.microsoft.com/office/2020/mipLabelMetadata">
  <clbl:label id="{8339ec0e-cfda-4fa7-91e1-b105515ef7a4}" enabled="1" method="Privileged" siteId="{e05b6b3f-1980-4b24-8637-580771f44de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</vt:vector>
  </HeadingPairs>
  <TitlesOfParts>
    <vt:vector size="5" baseType="lpstr">
      <vt:lpstr>Student_Fall_index</vt:lpstr>
      <vt:lpstr>Student_Fall</vt:lpstr>
      <vt:lpstr>data</vt:lpstr>
      <vt:lpstr>Figure1</vt:lpstr>
      <vt:lpstr>Figure2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Wright, David</dc:creator>
  <cp:lastModifiedBy>Franks, Tiffany</cp:lastModifiedBy>
  <cp:lastPrinted>2026-09-30T15:03:06Z</cp:lastPrinted>
  <dcterms:created xsi:type="dcterms:W3CDTF">2012-06-20T17:37:23Z</dcterms:created>
  <dcterms:modified xsi:type="dcterms:W3CDTF">2026-09-30T19:59:46Z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193768-c197-47b0-9a84-da12a64213e6_Enabled">
    <vt:lpwstr>true</vt:lpwstr>
  </property>
  <property fmtid="{D5CDD505-2E9C-101B-9397-08002B2CF9AE}" pid="3" name="MSIP_Label_4b193768-c197-47b0-9a84-da12a64213e6_SetDate">
    <vt:lpwstr>2024-09-21T14:49:08Z</vt:lpwstr>
  </property>
  <property fmtid="{D5CDD505-2E9C-101B-9397-08002B2CF9AE}" pid="4" name="MSIP_Label_4b193768-c197-47b0-9a84-da12a64213e6_Method">
    <vt:lpwstr>Standard</vt:lpwstr>
  </property>
  <property fmtid="{D5CDD505-2E9C-101B-9397-08002B2CF9AE}" pid="5" name="MSIP_Label_4b193768-c197-47b0-9a84-da12a64213e6_Name">
    <vt:lpwstr>WSU Private (Docs)</vt:lpwstr>
  </property>
  <property fmtid="{D5CDD505-2E9C-101B-9397-08002B2CF9AE}" pid="6" name="MSIP_Label_4b193768-c197-47b0-9a84-da12a64213e6_SiteId">
    <vt:lpwstr>e05b6b3f-1980-4b24-8637-580771f44dee</vt:lpwstr>
  </property>
  <property fmtid="{D5CDD505-2E9C-101B-9397-08002B2CF9AE}" pid="7" name="MSIP_Label_4b193768-c197-47b0-9a84-da12a64213e6_ActionId">
    <vt:lpwstr>947a3bef-9e6a-440a-b420-5106bbf8f817</vt:lpwstr>
  </property>
  <property fmtid="{D5CDD505-2E9C-101B-9397-08002B2CF9AE}" pid="8" name="MSIP_Label_4b193768-c197-47b0-9a84-da12a64213e6_ContentBits">
    <vt:lpwstr>3</vt:lpwstr>
  </property>
</Properties>
</file>